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agencesdeleau.sharepoint.com/sites/AELB-DEP/Shared Documents/General/07_ORGANISATION/75_communication/75B_sites_internet/3_Donnees_et_documents/2023/Programme de surveillance/"/>
    </mc:Choice>
  </mc:AlternateContent>
  <xr:revisionPtr revIDLastSave="30" documentId="8_{FCD1D8AF-83F7-4266-8143-9CA1FAB45342}" xr6:coauthVersionLast="47" xr6:coauthVersionMax="47" xr10:uidLastSave="{F55D87C2-C080-49D5-91F2-07673B30FDCB}"/>
  <bookViews>
    <workbookView xWindow="21855" yWindow="-285" windowWidth="15375" windowHeight="7875" tabRatio="756" firstSheet="1" activeTab="2" xr2:uid="{00000000-000D-0000-FFFF-FFFF00000000}"/>
  </bookViews>
  <sheets>
    <sheet name="MAJ_03_12_21" sheetId="35" r:id="rId1"/>
    <sheet name="LISEZ MOI" sheetId="34" r:id="rId2"/>
    <sheet name="PDS_PE_22_27" sheetId="28" r:id="rId3"/>
    <sheet name="RESUME_FREQUENCES" sheetId="36" r:id="rId4"/>
    <sheet name="FREQ" sheetId="24" r:id="rId5"/>
    <sheet name="PERT_NAT_EQB_2018" sheetId="31" r:id="rId6"/>
    <sheet name="PERT_NAT_EQB_2021" sheetId="32" r:id="rId7"/>
    <sheet name="PERT_LB_EQB_2021" sheetId="33" r:id="rId8"/>
    <sheet name="MODIF_REF_PE" sheetId="15" r:id="rId9"/>
    <sheet name="CARACT_PE" sheetId="1" r:id="rId10"/>
    <sheet name="COUT_UNI 2022" sheetId="37" r:id="rId11"/>
    <sheet name="COUT_UNI 2023" sheetId="38" r:id="rId12"/>
  </sheets>
  <externalReferences>
    <externalReference r:id="rId13"/>
  </externalReferences>
  <definedNames>
    <definedName name="_xlnm._FilterDatabase" localSheetId="9" hidden="1">CARACT_PE!$A$1:$R$145</definedName>
    <definedName name="_xlnm._FilterDatabase" localSheetId="8" hidden="1">MODIF_REF_PE!$B$2:$G$2</definedName>
    <definedName name="_xlnm._FilterDatabase" localSheetId="2" hidden="1">PDS_PE_22_27!$A$1:$GZ$109</definedName>
    <definedName name="_xlnm._FilterDatabase" localSheetId="7" hidden="1">PERT_LB_EQB_2021!$A$4:$J$116</definedName>
    <definedName name="_xlnm._FilterDatabase" localSheetId="5" hidden="1">PERT_NAT_EQB_2018!$A$4:$G$35</definedName>
    <definedName name="_xlnm._FilterDatabase" localSheetId="6" hidden="1">PERT_NAT_EQB_2021!$A$4:$G$85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9" i="28" l="1"/>
  <c r="GB9" i="28"/>
  <c r="GC9" i="28"/>
  <c r="GD9" i="28"/>
  <c r="GE9" i="28"/>
  <c r="GF9" i="28"/>
  <c r="GG9" i="28"/>
  <c r="GH9" i="28"/>
  <c r="FZ9" i="28"/>
  <c r="GH8" i="28"/>
  <c r="DK112" i="28"/>
  <c r="CZ45" i="28"/>
  <c r="EW43" i="28"/>
  <c r="EW8" i="28"/>
  <c r="EW10" i="28"/>
  <c r="EW12" i="28"/>
  <c r="EW25" i="28"/>
  <c r="EW41" i="28"/>
  <c r="EW46" i="28"/>
  <c r="EW52" i="28"/>
  <c r="EW55" i="28"/>
  <c r="EW59" i="28"/>
  <c r="EW66" i="28"/>
  <c r="EW67" i="28"/>
  <c r="EW74" i="28"/>
  <c r="EW87" i="28"/>
  <c r="EW93" i="28"/>
  <c r="EW21" i="28"/>
  <c r="EW44" i="28"/>
  <c r="EW62" i="28"/>
  <c r="EW107" i="28"/>
  <c r="EW42" i="28"/>
  <c r="EW26" i="28"/>
  <c r="EW39" i="28"/>
  <c r="EW40" i="28"/>
  <c r="EW54" i="28"/>
  <c r="EW63" i="28"/>
  <c r="EW65" i="28"/>
  <c r="EW69" i="28"/>
  <c r="EW76" i="28"/>
  <c r="EW77" i="28"/>
  <c r="EW79" i="28"/>
  <c r="EW108" i="28"/>
  <c r="EW19" i="28"/>
  <c r="EW109" i="28"/>
  <c r="EW33" i="28"/>
  <c r="EC61" i="28"/>
  <c r="EW75" i="28"/>
  <c r="EW32" i="28"/>
  <c r="EW35" i="28"/>
  <c r="EW15" i="28"/>
  <c r="EW68" i="28"/>
  <c r="EW7" i="28"/>
  <c r="EW30" i="28"/>
  <c r="EW36" i="28"/>
  <c r="EW38" i="28"/>
  <c r="EW50" i="28"/>
  <c r="EW72" i="28"/>
  <c r="EW73" i="28"/>
  <c r="EW82" i="28"/>
  <c r="EW83" i="28"/>
  <c r="EW97" i="28"/>
  <c r="EW101" i="28"/>
  <c r="EW102" i="28"/>
  <c r="EW103" i="28"/>
  <c r="EW104" i="28"/>
  <c r="EW85" i="28"/>
  <c r="EW4" i="28"/>
  <c r="EW18" i="28"/>
  <c r="EW64" i="28"/>
  <c r="EW89" i="28"/>
  <c r="EW91" i="28"/>
  <c r="EW106" i="28"/>
  <c r="EW2" i="28"/>
  <c r="EW13" i="28"/>
  <c r="EW23" i="28"/>
  <c r="EW92" i="28"/>
  <c r="EW98" i="28"/>
  <c r="EW17" i="28"/>
  <c r="EW34" i="28"/>
  <c r="EW11" i="28"/>
  <c r="EW28" i="28"/>
  <c r="EW96" i="28"/>
  <c r="EW105" i="28"/>
  <c r="EW37" i="28"/>
  <c r="EW16" i="28"/>
  <c r="EW48" i="28"/>
  <c r="EC86" i="28"/>
  <c r="EW94" i="28"/>
  <c r="EW99" i="28"/>
  <c r="EW9" i="28"/>
  <c r="EW49" i="28"/>
  <c r="EW22" i="28"/>
  <c r="EW80" i="28"/>
  <c r="EW100" i="28"/>
  <c r="EW31" i="28"/>
  <c r="EW88" i="28"/>
  <c r="EW90" i="28"/>
  <c r="EW95" i="28"/>
  <c r="EW29" i="28"/>
  <c r="EW20" i="28"/>
  <c r="EW24" i="28"/>
  <c r="EW27" i="28"/>
  <c r="EW47" i="28"/>
  <c r="EW60" i="28"/>
  <c r="EW14" i="28"/>
  <c r="EW56" i="28"/>
  <c r="EW71" i="28"/>
  <c r="EW3" i="28"/>
  <c r="EW53" i="28"/>
  <c r="EW5" i="28"/>
  <c r="EW51" i="28"/>
  <c r="EW57" i="28"/>
  <c r="EW78" i="28"/>
  <c r="EW84" i="28"/>
  <c r="EW81" i="28"/>
  <c r="EW6" i="28"/>
  <c r="EW45" i="28"/>
  <c r="EM45" i="28"/>
  <c r="EM43" i="28"/>
  <c r="EM8" i="28"/>
  <c r="EM10" i="28"/>
  <c r="EM12" i="28"/>
  <c r="EM25" i="28"/>
  <c r="EM41" i="28"/>
  <c r="EM46" i="28"/>
  <c r="EM52" i="28"/>
  <c r="EM55" i="28"/>
  <c r="EM59" i="28"/>
  <c r="EM66" i="28"/>
  <c r="EM67" i="28"/>
  <c r="EM74" i="28"/>
  <c r="EM87" i="28"/>
  <c r="EM93" i="28"/>
  <c r="EM21" i="28"/>
  <c r="EM44" i="28"/>
  <c r="EM62" i="28"/>
  <c r="EM107" i="28"/>
  <c r="EM42" i="28"/>
  <c r="EM26" i="28"/>
  <c r="EM39" i="28"/>
  <c r="EM40" i="28"/>
  <c r="EM54" i="28"/>
  <c r="EM63" i="28"/>
  <c r="EM65" i="28"/>
  <c r="EM69" i="28"/>
  <c r="EM70" i="28"/>
  <c r="EM76" i="28"/>
  <c r="EM77" i="28"/>
  <c r="EM79" i="28"/>
  <c r="EM108" i="28"/>
  <c r="EM19" i="28"/>
  <c r="EM109" i="28"/>
  <c r="EM33" i="28"/>
  <c r="EM75" i="28"/>
  <c r="EM32" i="28"/>
  <c r="EM35" i="28"/>
  <c r="EM15" i="28"/>
  <c r="EM68" i="28"/>
  <c r="EM7" i="28"/>
  <c r="EM30" i="28"/>
  <c r="EM36" i="28"/>
  <c r="EM38" i="28"/>
  <c r="EM50" i="28"/>
  <c r="EM72" i="28"/>
  <c r="EM73" i="28"/>
  <c r="EM82" i="28"/>
  <c r="EM83" i="28"/>
  <c r="EM97" i="28"/>
  <c r="EM101" i="28"/>
  <c r="EM102" i="28"/>
  <c r="EM103" i="28"/>
  <c r="EM104" i="28"/>
  <c r="EM85" i="28"/>
  <c r="EM4" i="28"/>
  <c r="EM18" i="28"/>
  <c r="EM64" i="28"/>
  <c r="EM89" i="28"/>
  <c r="EM91" i="28"/>
  <c r="EM106" i="28"/>
  <c r="EM2" i="28"/>
  <c r="EM13" i="28"/>
  <c r="EM23" i="28"/>
  <c r="EM92" i="28"/>
  <c r="EM98" i="28"/>
  <c r="EM17" i="28"/>
  <c r="EM34" i="28"/>
  <c r="EM11" i="28"/>
  <c r="EM28" i="28"/>
  <c r="EM96" i="28"/>
  <c r="EM105" i="28"/>
  <c r="EM37" i="28"/>
  <c r="EM16" i="28"/>
  <c r="EM48" i="28"/>
  <c r="EM86" i="28"/>
  <c r="EM94" i="28"/>
  <c r="EM99" i="28"/>
  <c r="EC9" i="28"/>
  <c r="EM49" i="28"/>
  <c r="EM22" i="28"/>
  <c r="EM80" i="28"/>
  <c r="EM100" i="28"/>
  <c r="EM31" i="28"/>
  <c r="EM88" i="28"/>
  <c r="EM90" i="28"/>
  <c r="EM95" i="28"/>
  <c r="EM29" i="28"/>
  <c r="EM20" i="28"/>
  <c r="EM24" i="28"/>
  <c r="EM27" i="28"/>
  <c r="EM47" i="28"/>
  <c r="EM60" i="28"/>
  <c r="EM14" i="28"/>
  <c r="EM56" i="28"/>
  <c r="EM71" i="28"/>
  <c r="EM3" i="28"/>
  <c r="EM53" i="28"/>
  <c r="EM5" i="28"/>
  <c r="EM51" i="28"/>
  <c r="EM57" i="28"/>
  <c r="EM78" i="28"/>
  <c r="EM84" i="28"/>
  <c r="EM81" i="28"/>
  <c r="EM6" i="28"/>
  <c r="EC45" i="28"/>
  <c r="EC43" i="28"/>
  <c r="EC8" i="28"/>
  <c r="EC10" i="28"/>
  <c r="EC12" i="28"/>
  <c r="EC25" i="28"/>
  <c r="EC41" i="28"/>
  <c r="EC46" i="28"/>
  <c r="EC52" i="28"/>
  <c r="EC55" i="28"/>
  <c r="EC59" i="28"/>
  <c r="EC66" i="28"/>
  <c r="EC67" i="28"/>
  <c r="EC74" i="28"/>
  <c r="EC87" i="28"/>
  <c r="EC93" i="28"/>
  <c r="EC21" i="28"/>
  <c r="EC44" i="28"/>
  <c r="EC62" i="28"/>
  <c r="EC107" i="28"/>
  <c r="EC42" i="28"/>
  <c r="EC26" i="28"/>
  <c r="EC39" i="28"/>
  <c r="EC40" i="28"/>
  <c r="EC54" i="28"/>
  <c r="EC63" i="28"/>
  <c r="EC65" i="28"/>
  <c r="EC69" i="28"/>
  <c r="EC70" i="28"/>
  <c r="EC76" i="28"/>
  <c r="EC77" i="28"/>
  <c r="EC79" i="28"/>
  <c r="EC108" i="28"/>
  <c r="EC19" i="28"/>
  <c r="EC109" i="28"/>
  <c r="EC33" i="28"/>
  <c r="EC75" i="28"/>
  <c r="EC32" i="28"/>
  <c r="EC35" i="28"/>
  <c r="EC15" i="28"/>
  <c r="EC68" i="28"/>
  <c r="EC7" i="28"/>
  <c r="EC30" i="28"/>
  <c r="EC36" i="28"/>
  <c r="EC38" i="28"/>
  <c r="EC50" i="28"/>
  <c r="EC72" i="28"/>
  <c r="EC73" i="28"/>
  <c r="EC82" i="28"/>
  <c r="EC83" i="28"/>
  <c r="EC97" i="28"/>
  <c r="EC101" i="28"/>
  <c r="EC102" i="28"/>
  <c r="EC103" i="28"/>
  <c r="EC104" i="28"/>
  <c r="EC85" i="28"/>
  <c r="EC4" i="28"/>
  <c r="EC18" i="28"/>
  <c r="EC64" i="28"/>
  <c r="EC89" i="28"/>
  <c r="EC91" i="28"/>
  <c r="EC106" i="28"/>
  <c r="EC2" i="28"/>
  <c r="EC13" i="28"/>
  <c r="EC23" i="28"/>
  <c r="EC92" i="28"/>
  <c r="EC98" i="28"/>
  <c r="EC17" i="28"/>
  <c r="EC34" i="28"/>
  <c r="EC11" i="28"/>
  <c r="EC28" i="28"/>
  <c r="EC96" i="28"/>
  <c r="EC105" i="28"/>
  <c r="EC37" i="28"/>
  <c r="EC16" i="28"/>
  <c r="EC48" i="28"/>
  <c r="EC94" i="28"/>
  <c r="EC99" i="28"/>
  <c r="EC49" i="28"/>
  <c r="EC22" i="28"/>
  <c r="EC80" i="28"/>
  <c r="EC100" i="28"/>
  <c r="EC31" i="28"/>
  <c r="EC88" i="28"/>
  <c r="EC90" i="28"/>
  <c r="EC95" i="28"/>
  <c r="EC29" i="28"/>
  <c r="EC20" i="28"/>
  <c r="EC24" i="28"/>
  <c r="EC27" i="28"/>
  <c r="EC47" i="28"/>
  <c r="EC60" i="28"/>
  <c r="EC14" i="28"/>
  <c r="EC56" i="28"/>
  <c r="EC71" i="28"/>
  <c r="EC3" i="28"/>
  <c r="EC53" i="28"/>
  <c r="EC5" i="28"/>
  <c r="EC51" i="28"/>
  <c r="EC57" i="28"/>
  <c r="EC78" i="28"/>
  <c r="EC84" i="28"/>
  <c r="EC81" i="28"/>
  <c r="EC6" i="28"/>
  <c r="DS45" i="28"/>
  <c r="DS43" i="28"/>
  <c r="DS8" i="28"/>
  <c r="DS10" i="28"/>
  <c r="DS12" i="28"/>
  <c r="DS25" i="28"/>
  <c r="DS41" i="28"/>
  <c r="DS46" i="28"/>
  <c r="DS52" i="28"/>
  <c r="DS55" i="28"/>
  <c r="DS59" i="28"/>
  <c r="DS66" i="28"/>
  <c r="DS67" i="28"/>
  <c r="DS74" i="28"/>
  <c r="DS87" i="28"/>
  <c r="DS93" i="28"/>
  <c r="DS21" i="28"/>
  <c r="DS44" i="28"/>
  <c r="DS62" i="28"/>
  <c r="DS107" i="28"/>
  <c r="DS42" i="28"/>
  <c r="DS26" i="28"/>
  <c r="DS39" i="28"/>
  <c r="DS40" i="28"/>
  <c r="DS54" i="28"/>
  <c r="DS63" i="28"/>
  <c r="DS65" i="28"/>
  <c r="DS69" i="28"/>
  <c r="DS76" i="28"/>
  <c r="DS77" i="28"/>
  <c r="DS79" i="28"/>
  <c r="DS108" i="28"/>
  <c r="DS19" i="28"/>
  <c r="DS109" i="28"/>
  <c r="DS33" i="28"/>
  <c r="DS61" i="28"/>
  <c r="DS75" i="28"/>
  <c r="DS32" i="28"/>
  <c r="DS35" i="28"/>
  <c r="DS15" i="28"/>
  <c r="DS68" i="28"/>
  <c r="DS7" i="28"/>
  <c r="DS30" i="28"/>
  <c r="DS36" i="28"/>
  <c r="DS38" i="28"/>
  <c r="DS50" i="28"/>
  <c r="DS72" i="28"/>
  <c r="DS73" i="28"/>
  <c r="DS82" i="28"/>
  <c r="DS83" i="28"/>
  <c r="DS97" i="28"/>
  <c r="DS101" i="28"/>
  <c r="DS102" i="28"/>
  <c r="DS103" i="28"/>
  <c r="DS104" i="28"/>
  <c r="DS85" i="28"/>
  <c r="DS4" i="28"/>
  <c r="DS18" i="28"/>
  <c r="DS64" i="28"/>
  <c r="DS89" i="28"/>
  <c r="DS91" i="28"/>
  <c r="DS106" i="28"/>
  <c r="DS2" i="28"/>
  <c r="DS13" i="28"/>
  <c r="DS23" i="28"/>
  <c r="DS92" i="28"/>
  <c r="DS98" i="28"/>
  <c r="DS17" i="28"/>
  <c r="DS34" i="28"/>
  <c r="DS11" i="28"/>
  <c r="DS28" i="28"/>
  <c r="DS96" i="28"/>
  <c r="DS105" i="28"/>
  <c r="DS37" i="28"/>
  <c r="DS16" i="28"/>
  <c r="DS48" i="28"/>
  <c r="DS86" i="28"/>
  <c r="DS94" i="28"/>
  <c r="DS99" i="28"/>
  <c r="DS9" i="28"/>
  <c r="DS49" i="28"/>
  <c r="DS22" i="28"/>
  <c r="DS80" i="28"/>
  <c r="DS100" i="28"/>
  <c r="DS31" i="28"/>
  <c r="DS88" i="28"/>
  <c r="DS90" i="28"/>
  <c r="DS95" i="28"/>
  <c r="DS29" i="28"/>
  <c r="DS20" i="28"/>
  <c r="DS24" i="28"/>
  <c r="DS27" i="28"/>
  <c r="DS47" i="28"/>
  <c r="DS60" i="28"/>
  <c r="DS14" i="28"/>
  <c r="DS56" i="28"/>
  <c r="DS71" i="28"/>
  <c r="DS3" i="28"/>
  <c r="DS53" i="28"/>
  <c r="DS5" i="28"/>
  <c r="DS51" i="28"/>
  <c r="DS57" i="28"/>
  <c r="DS78" i="28"/>
  <c r="DS84" i="28"/>
  <c r="DS81" i="28"/>
  <c r="DS6" i="28"/>
  <c r="DI45" i="28"/>
  <c r="DI43" i="28"/>
  <c r="DI8" i="28"/>
  <c r="DI10" i="28"/>
  <c r="DI12" i="28"/>
  <c r="DI25" i="28"/>
  <c r="DI41" i="28"/>
  <c r="DI46" i="28"/>
  <c r="DI52" i="28"/>
  <c r="DI55" i="28"/>
  <c r="DI59" i="28"/>
  <c r="DI66" i="28"/>
  <c r="DI67" i="28"/>
  <c r="DI74" i="28"/>
  <c r="DI87" i="28"/>
  <c r="DI93" i="28"/>
  <c r="DI21" i="28"/>
  <c r="DI44" i="28"/>
  <c r="DI62" i="28"/>
  <c r="DI107" i="28"/>
  <c r="DI42" i="28"/>
  <c r="DI26" i="28"/>
  <c r="DI39" i="28"/>
  <c r="DI40" i="28"/>
  <c r="DI54" i="28"/>
  <c r="DI63" i="28"/>
  <c r="DI65" i="28"/>
  <c r="DI69" i="28"/>
  <c r="DI70" i="28"/>
  <c r="DI76" i="28"/>
  <c r="DI77" i="28"/>
  <c r="DI79" i="28"/>
  <c r="DI108" i="28"/>
  <c r="DI19" i="28"/>
  <c r="DI109" i="28"/>
  <c r="DI33" i="28"/>
  <c r="DI61" i="28"/>
  <c r="DI75" i="28"/>
  <c r="DI32" i="28"/>
  <c r="DI35" i="28"/>
  <c r="DI15" i="28"/>
  <c r="DI68" i="28"/>
  <c r="DI7" i="28"/>
  <c r="DI30" i="28"/>
  <c r="DI36" i="28"/>
  <c r="DI38" i="28"/>
  <c r="DI50" i="28"/>
  <c r="DI72" i="28"/>
  <c r="DI73" i="28"/>
  <c r="DI82" i="28"/>
  <c r="DI83" i="28"/>
  <c r="DI97" i="28"/>
  <c r="DI101" i="28"/>
  <c r="DI102" i="28"/>
  <c r="DI103" i="28"/>
  <c r="DI104" i="28"/>
  <c r="DI85" i="28"/>
  <c r="DI4" i="28"/>
  <c r="DI18" i="28"/>
  <c r="DI64" i="28"/>
  <c r="DI89" i="28"/>
  <c r="DI91" i="28"/>
  <c r="DI106" i="28"/>
  <c r="DI2" i="28"/>
  <c r="DI13" i="28"/>
  <c r="DI23" i="28"/>
  <c r="DI58" i="28"/>
  <c r="DI92" i="28"/>
  <c r="DI98" i="28"/>
  <c r="DI17" i="28"/>
  <c r="DI34" i="28"/>
  <c r="DI11" i="28"/>
  <c r="DI28" i="28"/>
  <c r="DI96" i="28"/>
  <c r="DI105" i="28"/>
  <c r="DI37" i="28"/>
  <c r="DI16" i="28"/>
  <c r="DI48" i="28"/>
  <c r="DI86" i="28"/>
  <c r="DI94" i="28"/>
  <c r="DI99" i="28"/>
  <c r="DI9" i="28"/>
  <c r="DI49" i="28"/>
  <c r="DI22" i="28"/>
  <c r="DI80" i="28"/>
  <c r="DI100" i="28"/>
  <c r="DI31" i="28"/>
  <c r="DI88" i="28"/>
  <c r="DI90" i="28"/>
  <c r="DI95" i="28"/>
  <c r="DI29" i="28"/>
  <c r="DI20" i="28"/>
  <c r="DI24" i="28"/>
  <c r="DI27" i="28"/>
  <c r="DI47" i="28"/>
  <c r="DI60" i="28"/>
  <c r="DI14" i="28"/>
  <c r="DI56" i="28"/>
  <c r="DI71" i="28"/>
  <c r="DI3" i="28"/>
  <c r="DI53" i="28"/>
  <c r="DI5" i="28"/>
  <c r="DI51" i="28"/>
  <c r="DI57" i="28"/>
  <c r="DI78" i="28"/>
  <c r="DI84" i="28"/>
  <c r="DI81" i="28"/>
  <c r="DI6" i="28"/>
  <c r="CY45" i="28"/>
  <c r="CY43" i="28"/>
  <c r="CY6" i="28"/>
  <c r="CY8" i="28"/>
  <c r="CY10" i="28"/>
  <c r="CY12" i="28"/>
  <c r="CY25" i="28"/>
  <c r="CY41" i="28"/>
  <c r="CY46" i="28"/>
  <c r="CY52" i="28"/>
  <c r="CY55" i="28"/>
  <c r="CY59" i="28"/>
  <c r="CY66" i="28"/>
  <c r="CY67" i="28"/>
  <c r="CY74" i="28"/>
  <c r="CY87" i="28"/>
  <c r="CY93" i="28"/>
  <c r="CY21" i="28"/>
  <c r="CY44" i="28"/>
  <c r="CY62" i="28"/>
  <c r="CY107" i="28"/>
  <c r="CY42" i="28"/>
  <c r="CY26" i="28"/>
  <c r="CY39" i="28"/>
  <c r="CY40" i="28"/>
  <c r="CY54" i="28"/>
  <c r="CY63" i="28"/>
  <c r="CY65" i="28"/>
  <c r="CY69" i="28"/>
  <c r="CY70" i="28"/>
  <c r="CY76" i="28"/>
  <c r="CY77" i="28"/>
  <c r="CY79" i="28"/>
  <c r="CY108" i="28"/>
  <c r="CY19" i="28"/>
  <c r="CY109" i="28"/>
  <c r="CY33" i="28"/>
  <c r="CY61" i="28"/>
  <c r="CY75" i="28"/>
  <c r="CY32" i="28"/>
  <c r="CY35" i="28"/>
  <c r="CY15" i="28"/>
  <c r="CY68" i="28"/>
  <c r="CY7" i="28"/>
  <c r="CY30" i="28"/>
  <c r="CY36" i="28"/>
  <c r="CY38" i="28"/>
  <c r="CY50" i="28"/>
  <c r="CY72" i="28"/>
  <c r="CY73" i="28"/>
  <c r="CY82" i="28"/>
  <c r="CY83" i="28"/>
  <c r="CY97" i="28"/>
  <c r="CY101" i="28"/>
  <c r="CY102" i="28"/>
  <c r="CY103" i="28"/>
  <c r="CY104" i="28"/>
  <c r="CY85" i="28"/>
  <c r="CY4" i="28"/>
  <c r="CY18" i="28"/>
  <c r="CY64" i="28"/>
  <c r="CY89" i="28"/>
  <c r="CY91" i="28"/>
  <c r="CY106" i="28"/>
  <c r="CY2" i="28"/>
  <c r="CY13" i="28"/>
  <c r="CY23" i="28"/>
  <c r="CY58" i="28"/>
  <c r="CY92" i="28"/>
  <c r="CY98" i="28"/>
  <c r="CY17" i="28"/>
  <c r="CY34" i="28"/>
  <c r="CY11" i="28"/>
  <c r="CY28" i="28"/>
  <c r="CY96" i="28"/>
  <c r="CY105" i="28"/>
  <c r="CY37" i="28"/>
  <c r="CY16" i="28"/>
  <c r="CY48" i="28"/>
  <c r="CY86" i="28"/>
  <c r="CY94" i="28"/>
  <c r="CY99" i="28"/>
  <c r="CY9" i="28"/>
  <c r="FH9" i="28" s="1"/>
  <c r="CY49" i="28"/>
  <c r="CY22" i="28"/>
  <c r="CY80" i="28"/>
  <c r="CY100" i="28"/>
  <c r="CY31" i="28"/>
  <c r="CY88" i="28"/>
  <c r="CY90" i="28"/>
  <c r="CY95" i="28"/>
  <c r="CY29" i="28"/>
  <c r="CY20" i="28"/>
  <c r="CY24" i="28"/>
  <c r="CY27" i="28"/>
  <c r="CY47" i="28"/>
  <c r="CY60" i="28"/>
  <c r="CY14" i="28"/>
  <c r="CY56" i="28"/>
  <c r="CY71" i="28"/>
  <c r="CY3" i="28"/>
  <c r="CY53" i="28"/>
  <c r="CY5" i="28"/>
  <c r="CY51" i="28"/>
  <c r="CY57" i="28"/>
  <c r="CY78" i="28"/>
  <c r="CY84" i="28"/>
  <c r="CY81" i="28"/>
  <c r="GA9" i="28" l="1"/>
  <c r="D36" i="38"/>
  <c r="D35" i="38"/>
  <c r="J29" i="38"/>
  <c r="J27" i="38"/>
  <c r="J25" i="38"/>
  <c r="J24" i="38"/>
  <c r="J21" i="38"/>
  <c r="J19" i="38"/>
  <c r="J15" i="38"/>
  <c r="J14" i="38"/>
  <c r="J13" i="38"/>
  <c r="J11" i="38"/>
  <c r="J9" i="38"/>
  <c r="J8" i="38"/>
  <c r="J6" i="38"/>
  <c r="J4" i="38"/>
  <c r="J3" i="38"/>
  <c r="D35" i="37"/>
  <c r="D37" i="37"/>
  <c r="D36" i="37"/>
  <c r="J3" i="37"/>
  <c r="J6" i="37"/>
  <c r="J4" i="37"/>
  <c r="D37" i="38" l="1"/>
  <c r="J13" i="37"/>
  <c r="J29" i="37"/>
  <c r="J27" i="37"/>
  <c r="J25" i="37"/>
  <c r="J24" i="37"/>
  <c r="J19" i="37"/>
  <c r="J15" i="37"/>
  <c r="J9" i="37"/>
  <c r="J14" i="37" l="1"/>
  <c r="J21" i="37"/>
  <c r="J11" i="37"/>
  <c r="J8" i="37"/>
  <c r="FK8" i="28"/>
  <c r="FK7" i="28"/>
  <c r="FK2" i="28"/>
  <c r="FK3" i="28"/>
  <c r="FJ2" i="28"/>
  <c r="FJ3" i="28"/>
  <c r="FJ4" i="28"/>
  <c r="FJ5" i="28"/>
  <c r="FJ6" i="28"/>
  <c r="FJ7" i="28"/>
  <c r="FJ8" i="28"/>
  <c r="FJ9" i="28"/>
  <c r="FJ10" i="28"/>
  <c r="FJ11" i="28"/>
  <c r="FJ12" i="28"/>
  <c r="FJ13" i="28"/>
  <c r="FJ14" i="28"/>
  <c r="FJ15" i="28"/>
  <c r="FJ16" i="28"/>
  <c r="FJ17" i="28"/>
  <c r="FJ18" i="28"/>
  <c r="FJ19" i="28"/>
  <c r="FJ20" i="28"/>
  <c r="FJ21" i="28"/>
  <c r="FJ22" i="28"/>
  <c r="FJ23" i="28"/>
  <c r="FJ24" i="28"/>
  <c r="FJ25" i="28"/>
  <c r="FJ26" i="28"/>
  <c r="FJ27" i="28"/>
  <c r="FJ28" i="28"/>
  <c r="FJ29" i="28"/>
  <c r="FJ30" i="28"/>
  <c r="FJ31" i="28"/>
  <c r="FJ32" i="28"/>
  <c r="FJ33" i="28"/>
  <c r="FJ34" i="28"/>
  <c r="FJ35" i="28"/>
  <c r="FJ36" i="28"/>
  <c r="FJ37" i="28"/>
  <c r="FJ38" i="28"/>
  <c r="FJ39" i="28"/>
  <c r="FJ40" i="28"/>
  <c r="FJ41" i="28"/>
  <c r="FJ42" i="28"/>
  <c r="FJ43" i="28"/>
  <c r="FJ44" i="28"/>
  <c r="FJ45" i="28"/>
  <c r="FJ46" i="28"/>
  <c r="FJ47" i="28"/>
  <c r="FJ48" i="28"/>
  <c r="FJ49" i="28"/>
  <c r="FJ50" i="28"/>
  <c r="FJ51" i="28"/>
  <c r="FJ52" i="28"/>
  <c r="FJ53" i="28"/>
  <c r="FJ54" i="28"/>
  <c r="FJ55" i="28"/>
  <c r="FJ56" i="28"/>
  <c r="FJ57" i="28"/>
  <c r="FJ59" i="28"/>
  <c r="FJ60" i="28"/>
  <c r="FJ61" i="28"/>
  <c r="FJ62" i="28"/>
  <c r="FJ63" i="28"/>
  <c r="FJ64" i="28"/>
  <c r="FJ65" i="28"/>
  <c r="FJ66" i="28"/>
  <c r="FJ67" i="28"/>
  <c r="FJ68" i="28"/>
  <c r="FJ69" i="28"/>
  <c r="FJ70" i="28"/>
  <c r="FJ71" i="28"/>
  <c r="FJ72" i="28"/>
  <c r="FJ73" i="28"/>
  <c r="FJ74" i="28"/>
  <c r="FJ75" i="28"/>
  <c r="FJ76" i="28"/>
  <c r="FJ77" i="28"/>
  <c r="FJ78" i="28"/>
  <c r="FJ79" i="28"/>
  <c r="FJ80" i="28"/>
  <c r="FJ81" i="28"/>
  <c r="FJ82" i="28"/>
  <c r="FJ83" i="28"/>
  <c r="FJ84" i="28"/>
  <c r="FJ85" i="28"/>
  <c r="FJ86" i="28"/>
  <c r="FJ87" i="28"/>
  <c r="FJ88" i="28"/>
  <c r="FJ89" i="28"/>
  <c r="FJ90" i="28"/>
  <c r="FJ91" i="28"/>
  <c r="FJ92" i="28"/>
  <c r="FJ93" i="28"/>
  <c r="FJ94" i="28"/>
  <c r="FJ95" i="28"/>
  <c r="FJ96" i="28"/>
  <c r="FJ97" i="28"/>
  <c r="FJ98" i="28"/>
  <c r="FJ99" i="28"/>
  <c r="FJ100" i="28"/>
  <c r="FJ101" i="28"/>
  <c r="FJ102" i="28"/>
  <c r="FJ103" i="28"/>
  <c r="FJ104" i="28"/>
  <c r="FJ105" i="28"/>
  <c r="FJ106" i="28"/>
  <c r="FJ107" i="28"/>
  <c r="FJ108" i="28"/>
  <c r="FJ109" i="28"/>
  <c r="FI2" i="28"/>
  <c r="FH2" i="28"/>
  <c r="FG2" i="28"/>
  <c r="FF2" i="28"/>
  <c r="GA8" i="28" l="1"/>
  <c r="GB8" i="28"/>
  <c r="GC8" i="28"/>
  <c r="GD8" i="28"/>
  <c r="GE8" i="28"/>
  <c r="GF8" i="28"/>
  <c r="GG8" i="28"/>
  <c r="FZ8" i="28"/>
  <c r="GA2" i="28"/>
  <c r="GB2" i="28"/>
  <c r="GC2" i="28"/>
  <c r="GD2" i="28"/>
  <c r="GE2" i="28"/>
  <c r="GF2" i="28"/>
  <c r="GG2" i="28"/>
  <c r="FZ2" i="28"/>
  <c r="FF9" i="28" l="1"/>
  <c r="FF105" i="28"/>
  <c r="FF73" i="28"/>
  <c r="FF16" i="28"/>
  <c r="FF103" i="28"/>
  <c r="FF14" i="28"/>
  <c r="FZ105" i="28"/>
  <c r="GA105" i="28"/>
  <c r="GC105" i="28"/>
  <c r="GD105" i="28"/>
  <c r="GE105" i="28"/>
  <c r="GF105" i="28"/>
  <c r="GG105" i="28"/>
  <c r="GH105" i="28"/>
  <c r="FZ58" i="28"/>
  <c r="GA58" i="28"/>
  <c r="GB58" i="28"/>
  <c r="GC58" i="28"/>
  <c r="GD58" i="28"/>
  <c r="GE58" i="28"/>
  <c r="GF58" i="28"/>
  <c r="GG58" i="28"/>
  <c r="GH58" i="28"/>
  <c r="GG52" i="28"/>
  <c r="FZ3" i="28"/>
  <c r="GA3" i="28"/>
  <c r="GB3" i="28"/>
  <c r="GC3" i="28"/>
  <c r="GD3" i="28"/>
  <c r="GE3" i="28"/>
  <c r="GF3" i="28"/>
  <c r="GG3" i="28"/>
  <c r="GH3" i="28"/>
  <c r="FF3" i="28"/>
  <c r="DG111" i="28" l="1"/>
  <c r="DG112" i="28"/>
  <c r="GZ3" i="28" l="1"/>
  <c r="GZ4" i="28"/>
  <c r="GZ5" i="28"/>
  <c r="GZ6" i="28"/>
  <c r="GZ7" i="28"/>
  <c r="GZ8" i="28"/>
  <c r="GZ9" i="28"/>
  <c r="GZ10" i="28"/>
  <c r="GZ11" i="28"/>
  <c r="GZ12" i="28"/>
  <c r="GZ13" i="28"/>
  <c r="GZ14" i="28"/>
  <c r="GZ15" i="28"/>
  <c r="GZ16" i="28"/>
  <c r="GZ17" i="28"/>
  <c r="GZ18" i="28"/>
  <c r="GZ19" i="28"/>
  <c r="GZ20" i="28"/>
  <c r="GZ21" i="28"/>
  <c r="GZ22" i="28"/>
  <c r="GZ23" i="28"/>
  <c r="GZ24" i="28"/>
  <c r="GZ25" i="28"/>
  <c r="GZ26" i="28"/>
  <c r="GZ27" i="28"/>
  <c r="GZ28" i="28"/>
  <c r="GZ29" i="28"/>
  <c r="GZ30" i="28"/>
  <c r="GZ31" i="28"/>
  <c r="GZ32" i="28"/>
  <c r="GZ33" i="28"/>
  <c r="GZ34" i="28"/>
  <c r="GZ35" i="28"/>
  <c r="GZ36" i="28"/>
  <c r="GZ37" i="28"/>
  <c r="GZ38" i="28"/>
  <c r="GZ39" i="28"/>
  <c r="GZ40" i="28"/>
  <c r="GZ41" i="28"/>
  <c r="GZ42" i="28"/>
  <c r="GZ43" i="28"/>
  <c r="GZ44" i="28"/>
  <c r="GZ45" i="28"/>
  <c r="GZ46" i="28"/>
  <c r="GZ47" i="28"/>
  <c r="GZ48" i="28"/>
  <c r="GZ49" i="28"/>
  <c r="GZ50" i="28"/>
  <c r="GZ51" i="28"/>
  <c r="GZ52" i="28"/>
  <c r="GZ53" i="28"/>
  <c r="GZ54" i="28"/>
  <c r="GZ55" i="28"/>
  <c r="GZ56" i="28"/>
  <c r="GZ57" i="28"/>
  <c r="GZ58" i="28"/>
  <c r="GZ59" i="28"/>
  <c r="GZ60" i="28"/>
  <c r="GZ61" i="28"/>
  <c r="GZ62" i="28"/>
  <c r="GZ63" i="28"/>
  <c r="GZ64" i="28"/>
  <c r="GZ65" i="28"/>
  <c r="GZ66" i="28"/>
  <c r="GZ67" i="28"/>
  <c r="GZ68" i="28"/>
  <c r="GZ69" i="28"/>
  <c r="GZ70" i="28"/>
  <c r="GZ71" i="28"/>
  <c r="GZ72" i="28"/>
  <c r="GZ73" i="28"/>
  <c r="GZ74" i="28"/>
  <c r="GZ75" i="28"/>
  <c r="GZ76" i="28"/>
  <c r="GZ77" i="28"/>
  <c r="GZ78" i="28"/>
  <c r="GZ79" i="28"/>
  <c r="GZ80" i="28"/>
  <c r="GZ81" i="28"/>
  <c r="GZ82" i="28"/>
  <c r="GZ83" i="28"/>
  <c r="GZ84" i="28"/>
  <c r="GZ85" i="28"/>
  <c r="GZ86" i="28"/>
  <c r="GZ87" i="28"/>
  <c r="GZ88" i="28"/>
  <c r="GZ89" i="28"/>
  <c r="GZ90" i="28"/>
  <c r="GZ91" i="28"/>
  <c r="GZ92" i="28"/>
  <c r="GZ93" i="28"/>
  <c r="GZ94" i="28"/>
  <c r="GZ95" i="28"/>
  <c r="GZ96" i="28"/>
  <c r="GZ97" i="28"/>
  <c r="GZ98" i="28"/>
  <c r="GZ99" i="28"/>
  <c r="GZ100" i="28"/>
  <c r="GZ101" i="28"/>
  <c r="GZ102" i="28"/>
  <c r="GZ103" i="28"/>
  <c r="GZ104" i="28"/>
  <c r="GZ105" i="28"/>
  <c r="GZ106" i="28"/>
  <c r="GZ107" i="28"/>
  <c r="GZ108" i="28"/>
  <c r="GZ109" i="28"/>
  <c r="GZ2" i="28"/>
  <c r="E137" i="1" l="1"/>
  <c r="E90" i="1"/>
  <c r="E139" i="1"/>
  <c r="E145" i="1"/>
  <c r="E74" i="1"/>
  <c r="E10" i="1"/>
  <c r="E2" i="1"/>
  <c r="E75" i="1"/>
  <c r="E117" i="1"/>
  <c r="E11" i="1"/>
  <c r="E105" i="1"/>
  <c r="E12" i="1"/>
  <c r="E97" i="1"/>
  <c r="E134" i="1"/>
  <c r="E72" i="1"/>
  <c r="E112" i="1"/>
  <c r="E103" i="1"/>
  <c r="E91" i="1"/>
  <c r="E64" i="1"/>
  <c r="E129" i="1"/>
  <c r="E106" i="1"/>
  <c r="E41" i="1"/>
  <c r="E119" i="1"/>
  <c r="E98" i="1"/>
  <c r="E130" i="1"/>
  <c r="E13" i="1"/>
  <c r="E48" i="1"/>
  <c r="E131" i="1"/>
  <c r="E108" i="1"/>
  <c r="E128" i="1"/>
  <c r="E76" i="1"/>
  <c r="E123" i="1"/>
  <c r="E70" i="1"/>
  <c r="E67" i="1"/>
  <c r="E65" i="1"/>
  <c r="E104" i="1"/>
  <c r="E71" i="1"/>
  <c r="E77" i="1"/>
  <c r="E111" i="1"/>
  <c r="E78" i="1"/>
  <c r="E49" i="1"/>
  <c r="E46" i="1"/>
  <c r="E50" i="1"/>
  <c r="E14" i="1"/>
  <c r="E47" i="1"/>
  <c r="E8" i="1"/>
  <c r="E42" i="1"/>
  <c r="E4" i="1"/>
  <c r="E15" i="1"/>
  <c r="E132" i="1"/>
  <c r="E113" i="1"/>
  <c r="E118" i="1"/>
  <c r="E79" i="1"/>
  <c r="E140" i="1"/>
  <c r="E16" i="1"/>
  <c r="E17" i="1"/>
  <c r="E5" i="1"/>
  <c r="E6" i="1"/>
  <c r="E18" i="1"/>
  <c r="E19" i="1"/>
  <c r="E20" i="1"/>
  <c r="E21" i="1"/>
  <c r="E22" i="1"/>
  <c r="E23" i="1"/>
  <c r="E24" i="1"/>
  <c r="E51" i="1"/>
  <c r="E25" i="1"/>
  <c r="E26" i="1"/>
  <c r="E52" i="1"/>
  <c r="E27" i="1"/>
  <c r="E7" i="1"/>
  <c r="E28" i="1"/>
  <c r="E138" i="1"/>
  <c r="E3" i="1"/>
  <c r="E29" i="1"/>
  <c r="E53" i="1"/>
  <c r="E30" i="1"/>
  <c r="E54" i="1"/>
  <c r="E31" i="1"/>
  <c r="E32" i="1"/>
  <c r="E33" i="1"/>
  <c r="E9" i="1"/>
  <c r="E135" i="1"/>
  <c r="E141" i="1"/>
  <c r="E99" i="1"/>
  <c r="E34" i="1"/>
  <c r="E133" i="1"/>
  <c r="E68" i="1"/>
  <c r="E44" i="1"/>
  <c r="E55" i="1"/>
  <c r="E92" i="1"/>
  <c r="E56" i="1"/>
  <c r="E35" i="1"/>
  <c r="E36" i="1"/>
  <c r="E43" i="1"/>
  <c r="E73" i="1"/>
  <c r="E57" i="1"/>
  <c r="E58" i="1"/>
  <c r="E136" i="1"/>
  <c r="E80" i="1"/>
  <c r="E37" i="1"/>
  <c r="E81" i="1"/>
  <c r="E38" i="1"/>
  <c r="E69" i="1"/>
  <c r="E59" i="1"/>
  <c r="E60" i="1"/>
  <c r="E142" i="1"/>
  <c r="E124" i="1"/>
  <c r="E61" i="1"/>
  <c r="E120" i="1"/>
  <c r="E144" i="1"/>
  <c r="E82" i="1"/>
  <c r="E83" i="1"/>
  <c r="E143" i="1"/>
  <c r="E89" i="1"/>
  <c r="E114" i="1"/>
  <c r="E39" i="1"/>
  <c r="E62" i="1"/>
  <c r="E125" i="1"/>
  <c r="E93" i="1"/>
  <c r="E126" i="1"/>
  <c r="E94" i="1"/>
  <c r="E100" i="1"/>
  <c r="E40" i="1"/>
  <c r="E115" i="1"/>
  <c r="E127" i="1"/>
  <c r="E109" i="1"/>
  <c r="E84" i="1"/>
  <c r="E101" i="1"/>
  <c r="E116" i="1"/>
  <c r="E121" i="1"/>
  <c r="E85" i="1"/>
  <c r="E86" i="1"/>
  <c r="E87" i="1"/>
  <c r="E88" i="1"/>
  <c r="E122" i="1"/>
  <c r="E102" i="1"/>
  <c r="E110" i="1"/>
  <c r="E95" i="1"/>
  <c r="E45" i="1"/>
  <c r="E63" i="1"/>
  <c r="E66" i="1"/>
  <c r="E96" i="1"/>
  <c r="D137" i="1"/>
  <c r="D90" i="1"/>
  <c r="D139" i="1"/>
  <c r="D145" i="1"/>
  <c r="D74" i="1"/>
  <c r="D10" i="1"/>
  <c r="D2" i="1"/>
  <c r="D75" i="1"/>
  <c r="D117" i="1"/>
  <c r="D11" i="1"/>
  <c r="D105" i="1"/>
  <c r="D12" i="1"/>
  <c r="D97" i="1"/>
  <c r="D134" i="1"/>
  <c r="D72" i="1"/>
  <c r="D112" i="1"/>
  <c r="D103" i="1"/>
  <c r="D91" i="1"/>
  <c r="D64" i="1"/>
  <c r="D129" i="1"/>
  <c r="D106" i="1"/>
  <c r="D41" i="1"/>
  <c r="D119" i="1"/>
  <c r="D98" i="1"/>
  <c r="D130" i="1"/>
  <c r="D13" i="1"/>
  <c r="D48" i="1"/>
  <c r="D131" i="1"/>
  <c r="D108" i="1"/>
  <c r="D128" i="1"/>
  <c r="D76" i="1"/>
  <c r="D123" i="1"/>
  <c r="D70" i="1"/>
  <c r="D67" i="1"/>
  <c r="D65" i="1"/>
  <c r="D104" i="1"/>
  <c r="D71" i="1"/>
  <c r="D77" i="1"/>
  <c r="D111" i="1"/>
  <c r="D78" i="1"/>
  <c r="D49" i="1"/>
  <c r="D46" i="1"/>
  <c r="D50" i="1"/>
  <c r="D14" i="1"/>
  <c r="D47" i="1"/>
  <c r="D8" i="1"/>
  <c r="D42" i="1"/>
  <c r="D4" i="1"/>
  <c r="D15" i="1"/>
  <c r="D132" i="1"/>
  <c r="D113" i="1"/>
  <c r="D118" i="1"/>
  <c r="D79" i="1"/>
  <c r="D140" i="1"/>
  <c r="D16" i="1"/>
  <c r="D17" i="1"/>
  <c r="D5" i="1"/>
  <c r="D6" i="1"/>
  <c r="D18" i="1"/>
  <c r="D19" i="1"/>
  <c r="D20" i="1"/>
  <c r="D21" i="1"/>
  <c r="D22" i="1"/>
  <c r="D23" i="1"/>
  <c r="D24" i="1"/>
  <c r="D51" i="1"/>
  <c r="D25" i="1"/>
  <c r="D26" i="1"/>
  <c r="D52" i="1"/>
  <c r="D27" i="1"/>
  <c r="D7" i="1"/>
  <c r="D28" i="1"/>
  <c r="D138" i="1"/>
  <c r="D3" i="1"/>
  <c r="D29" i="1"/>
  <c r="D53" i="1"/>
  <c r="D30" i="1"/>
  <c r="D54" i="1"/>
  <c r="D31" i="1"/>
  <c r="D32" i="1"/>
  <c r="D33" i="1"/>
  <c r="D9" i="1"/>
  <c r="D135" i="1"/>
  <c r="D141" i="1"/>
  <c r="D99" i="1"/>
  <c r="D34" i="1"/>
  <c r="D133" i="1"/>
  <c r="D68" i="1"/>
  <c r="D44" i="1"/>
  <c r="D55" i="1"/>
  <c r="D92" i="1"/>
  <c r="D56" i="1"/>
  <c r="D35" i="1"/>
  <c r="D36" i="1"/>
  <c r="D43" i="1"/>
  <c r="D73" i="1"/>
  <c r="D57" i="1"/>
  <c r="D58" i="1"/>
  <c r="D136" i="1"/>
  <c r="D80" i="1"/>
  <c r="D37" i="1"/>
  <c r="D81" i="1"/>
  <c r="D38" i="1"/>
  <c r="D69" i="1"/>
  <c r="D59" i="1"/>
  <c r="D60" i="1"/>
  <c r="D142" i="1"/>
  <c r="D124" i="1"/>
  <c r="D61" i="1"/>
  <c r="D120" i="1"/>
  <c r="D144" i="1"/>
  <c r="D82" i="1"/>
  <c r="D83" i="1"/>
  <c r="D143" i="1"/>
  <c r="D89" i="1"/>
  <c r="D114" i="1"/>
  <c r="D39" i="1"/>
  <c r="D62" i="1"/>
  <c r="D125" i="1"/>
  <c r="D93" i="1"/>
  <c r="D126" i="1"/>
  <c r="D94" i="1"/>
  <c r="D100" i="1"/>
  <c r="D40" i="1"/>
  <c r="D115" i="1"/>
  <c r="D127" i="1"/>
  <c r="D109" i="1"/>
  <c r="D84" i="1"/>
  <c r="D101" i="1"/>
  <c r="D116" i="1"/>
  <c r="D121" i="1"/>
  <c r="D85" i="1"/>
  <c r="D86" i="1"/>
  <c r="D87" i="1"/>
  <c r="D88" i="1"/>
  <c r="D122" i="1"/>
  <c r="D102" i="1"/>
  <c r="D110" i="1"/>
  <c r="D95" i="1"/>
  <c r="D45" i="1"/>
  <c r="D63" i="1"/>
  <c r="D66" i="1"/>
  <c r="D96" i="1"/>
  <c r="C137" i="1"/>
  <c r="C90" i="1"/>
  <c r="C139" i="1"/>
  <c r="C145" i="1"/>
  <c r="C74" i="1"/>
  <c r="C10" i="1"/>
  <c r="C2" i="1"/>
  <c r="C75" i="1"/>
  <c r="C117" i="1"/>
  <c r="C11" i="1"/>
  <c r="C105" i="1"/>
  <c r="C12" i="1"/>
  <c r="C97" i="1"/>
  <c r="C134" i="1"/>
  <c r="C72" i="1"/>
  <c r="C112" i="1"/>
  <c r="C103" i="1"/>
  <c r="C91" i="1"/>
  <c r="C64" i="1"/>
  <c r="C129" i="1"/>
  <c r="C106" i="1"/>
  <c r="C41" i="1"/>
  <c r="C119" i="1"/>
  <c r="C98" i="1"/>
  <c r="C130" i="1"/>
  <c r="C13" i="1"/>
  <c r="C48" i="1"/>
  <c r="C131" i="1"/>
  <c r="C108" i="1"/>
  <c r="C128" i="1"/>
  <c r="C76" i="1"/>
  <c r="C123" i="1"/>
  <c r="C70" i="1"/>
  <c r="C67" i="1"/>
  <c r="C65" i="1"/>
  <c r="C104" i="1"/>
  <c r="C71" i="1"/>
  <c r="C77" i="1"/>
  <c r="C111" i="1"/>
  <c r="C78" i="1"/>
  <c r="C49" i="1"/>
  <c r="C46" i="1"/>
  <c r="C50" i="1"/>
  <c r="C14" i="1"/>
  <c r="C47" i="1"/>
  <c r="C8" i="1"/>
  <c r="C42" i="1"/>
  <c r="C4" i="1"/>
  <c r="C15" i="1"/>
  <c r="C132" i="1"/>
  <c r="C113" i="1"/>
  <c r="C118" i="1"/>
  <c r="C79" i="1"/>
  <c r="C140" i="1"/>
  <c r="C16" i="1"/>
  <c r="C17" i="1"/>
  <c r="C5" i="1"/>
  <c r="C6" i="1"/>
  <c r="C18" i="1"/>
  <c r="C19" i="1"/>
  <c r="C20" i="1"/>
  <c r="C21" i="1"/>
  <c r="C22" i="1"/>
  <c r="C23" i="1"/>
  <c r="C24" i="1"/>
  <c r="C51" i="1"/>
  <c r="C25" i="1"/>
  <c r="C26" i="1"/>
  <c r="C52" i="1"/>
  <c r="C27" i="1"/>
  <c r="C7" i="1"/>
  <c r="C28" i="1"/>
  <c r="C138" i="1"/>
  <c r="C3" i="1"/>
  <c r="C29" i="1"/>
  <c r="C53" i="1"/>
  <c r="C30" i="1"/>
  <c r="C54" i="1"/>
  <c r="C31" i="1"/>
  <c r="C32" i="1"/>
  <c r="C33" i="1"/>
  <c r="C9" i="1"/>
  <c r="C135" i="1"/>
  <c r="C141" i="1"/>
  <c r="C99" i="1"/>
  <c r="C34" i="1"/>
  <c r="C133" i="1"/>
  <c r="C68" i="1"/>
  <c r="C44" i="1"/>
  <c r="C55" i="1"/>
  <c r="C92" i="1"/>
  <c r="C56" i="1"/>
  <c r="C35" i="1"/>
  <c r="C36" i="1"/>
  <c r="C43" i="1"/>
  <c r="C73" i="1"/>
  <c r="C57" i="1"/>
  <c r="C58" i="1"/>
  <c r="C136" i="1"/>
  <c r="C80" i="1"/>
  <c r="C37" i="1"/>
  <c r="C81" i="1"/>
  <c r="C38" i="1"/>
  <c r="C69" i="1"/>
  <c r="C59" i="1"/>
  <c r="C60" i="1"/>
  <c r="C142" i="1"/>
  <c r="C124" i="1"/>
  <c r="C61" i="1"/>
  <c r="C120" i="1"/>
  <c r="C144" i="1"/>
  <c r="C82" i="1"/>
  <c r="C83" i="1"/>
  <c r="C143" i="1"/>
  <c r="C89" i="1"/>
  <c r="C114" i="1"/>
  <c r="C39" i="1"/>
  <c r="C62" i="1"/>
  <c r="C125" i="1"/>
  <c r="C93" i="1"/>
  <c r="C126" i="1"/>
  <c r="C94" i="1"/>
  <c r="C100" i="1"/>
  <c r="C40" i="1"/>
  <c r="C115" i="1"/>
  <c r="C127" i="1"/>
  <c r="C109" i="1"/>
  <c r="C84" i="1"/>
  <c r="C101" i="1"/>
  <c r="C116" i="1"/>
  <c r="C121" i="1"/>
  <c r="C85" i="1"/>
  <c r="C86" i="1"/>
  <c r="C87" i="1"/>
  <c r="C88" i="1"/>
  <c r="C122" i="1"/>
  <c r="C102" i="1"/>
  <c r="C110" i="1"/>
  <c r="C95" i="1"/>
  <c r="C45" i="1"/>
  <c r="C63" i="1"/>
  <c r="C66" i="1"/>
  <c r="C96" i="1"/>
  <c r="GH4" i="28" l="1"/>
  <c r="GH5" i="28"/>
  <c r="GH6" i="28"/>
  <c r="GH7" i="28"/>
  <c r="GH10" i="28"/>
  <c r="GH11" i="28"/>
  <c r="GH12" i="28"/>
  <c r="GH13" i="28"/>
  <c r="GH14" i="28"/>
  <c r="GH15" i="28"/>
  <c r="GH16" i="28"/>
  <c r="GH17" i="28"/>
  <c r="GH18" i="28"/>
  <c r="GH19" i="28"/>
  <c r="GH20" i="28"/>
  <c r="GH21" i="28"/>
  <c r="GH22" i="28"/>
  <c r="GH23" i="28"/>
  <c r="GH24" i="28"/>
  <c r="GH25" i="28"/>
  <c r="GH26" i="28"/>
  <c r="GH27" i="28"/>
  <c r="GH28" i="28"/>
  <c r="GH29" i="28"/>
  <c r="GH30" i="28"/>
  <c r="GH31" i="28"/>
  <c r="GH32" i="28"/>
  <c r="GH33" i="28"/>
  <c r="GH34" i="28"/>
  <c r="GH35" i="28"/>
  <c r="GH36" i="28"/>
  <c r="GH37" i="28"/>
  <c r="GH38" i="28"/>
  <c r="GH39" i="28"/>
  <c r="GH40" i="28"/>
  <c r="GH41" i="28"/>
  <c r="GH42" i="28"/>
  <c r="GH43" i="28"/>
  <c r="GH44" i="28"/>
  <c r="GH45" i="28"/>
  <c r="GH46" i="28"/>
  <c r="GH47" i="28"/>
  <c r="GH48" i="28"/>
  <c r="GH49" i="28"/>
  <c r="GH50" i="28"/>
  <c r="GH51" i="28"/>
  <c r="GH52" i="28"/>
  <c r="GH53" i="28"/>
  <c r="GH54" i="28"/>
  <c r="GH55" i="28"/>
  <c r="GH56" i="28"/>
  <c r="GH57" i="28"/>
  <c r="GH59" i="28"/>
  <c r="GH60" i="28"/>
  <c r="GH61" i="28"/>
  <c r="GH62" i="28"/>
  <c r="GH63" i="28"/>
  <c r="GH64" i="28"/>
  <c r="GH65" i="28"/>
  <c r="GH66" i="28"/>
  <c r="GH67" i="28"/>
  <c r="GH68" i="28"/>
  <c r="GH69" i="28"/>
  <c r="GH70" i="28"/>
  <c r="GH71" i="28"/>
  <c r="GH72" i="28"/>
  <c r="GH73" i="28"/>
  <c r="GH74" i="28"/>
  <c r="GH75" i="28"/>
  <c r="GH76" i="28"/>
  <c r="GH77" i="28"/>
  <c r="GH78" i="28"/>
  <c r="GH79" i="28"/>
  <c r="GH80" i="28"/>
  <c r="GH81" i="28"/>
  <c r="GH82" i="28"/>
  <c r="GH83" i="28"/>
  <c r="GH84" i="28"/>
  <c r="GH85" i="28"/>
  <c r="GH86" i="28"/>
  <c r="GH87" i="28"/>
  <c r="GH88" i="28"/>
  <c r="GH89" i="28"/>
  <c r="GH90" i="28"/>
  <c r="GH91" i="28"/>
  <c r="GH92" i="28"/>
  <c r="GH93" i="28"/>
  <c r="GH94" i="28"/>
  <c r="GH95" i="28"/>
  <c r="GH96" i="28"/>
  <c r="GH97" i="28"/>
  <c r="GH98" i="28"/>
  <c r="GH99" i="28"/>
  <c r="GH100" i="28"/>
  <c r="GH101" i="28"/>
  <c r="GH102" i="28"/>
  <c r="GH103" i="28"/>
  <c r="GH104" i="28"/>
  <c r="GH106" i="28"/>
  <c r="GH107" i="28"/>
  <c r="GH108" i="28"/>
  <c r="GH109" i="28"/>
  <c r="GH2" i="28"/>
  <c r="DH111" i="28"/>
  <c r="DI111" i="28"/>
  <c r="DK111" i="28"/>
  <c r="DL111" i="28"/>
  <c r="DM111" i="28"/>
  <c r="DN111" i="28"/>
  <c r="DO111" i="28"/>
  <c r="DP111" i="28"/>
  <c r="DQ111" i="28"/>
  <c r="DR111" i="28"/>
  <c r="DS111" i="28"/>
  <c r="DU111" i="28"/>
  <c r="DV111" i="28"/>
  <c r="DW111" i="28"/>
  <c r="DX111" i="28"/>
  <c r="DY111" i="28"/>
  <c r="DZ111" i="28"/>
  <c r="EA111" i="28"/>
  <c r="EB111" i="28"/>
  <c r="EC111" i="28"/>
  <c r="EE111" i="28"/>
  <c r="EF111" i="28"/>
  <c r="EG111" i="28"/>
  <c r="EH111" i="28"/>
  <c r="EI111" i="28"/>
  <c r="EJ111" i="28"/>
  <c r="EK111" i="28"/>
  <c r="EL111" i="28"/>
  <c r="EM111" i="28"/>
  <c r="EO111" i="28"/>
  <c r="EP111" i="28"/>
  <c r="EQ111" i="28"/>
  <c r="ER111" i="28"/>
  <c r="ES111" i="28"/>
  <c r="ET111" i="28"/>
  <c r="EU111" i="28"/>
  <c r="EV111" i="28"/>
  <c r="EW111" i="28"/>
  <c r="EY111" i="28"/>
  <c r="EZ111" i="28"/>
  <c r="FA111" i="28"/>
  <c r="FB111" i="28"/>
  <c r="FC111" i="28"/>
  <c r="FD111" i="28"/>
  <c r="FE111" i="28"/>
  <c r="DH112" i="28"/>
  <c r="DI112" i="28"/>
  <c r="DL112" i="28"/>
  <c r="DM112" i="28"/>
  <c r="DN112" i="28"/>
  <c r="DO112" i="28"/>
  <c r="DP112" i="28"/>
  <c r="DQ112" i="28"/>
  <c r="DR112" i="28"/>
  <c r="DS112" i="28"/>
  <c r="DU112" i="28"/>
  <c r="DV112" i="28"/>
  <c r="DW112" i="28"/>
  <c r="DX112" i="28"/>
  <c r="DY112" i="28"/>
  <c r="DZ112" i="28"/>
  <c r="EA112" i="28"/>
  <c r="EB112" i="28"/>
  <c r="EC112" i="28"/>
  <c r="EE112" i="28"/>
  <c r="EF112" i="28"/>
  <c r="EG112" i="28"/>
  <c r="EH112" i="28"/>
  <c r="EI112" i="28"/>
  <c r="EJ112" i="28"/>
  <c r="EK112" i="28"/>
  <c r="EL112" i="28"/>
  <c r="EM112" i="28"/>
  <c r="EO112" i="28"/>
  <c r="EP112" i="28"/>
  <c r="EQ112" i="28"/>
  <c r="ER112" i="28"/>
  <c r="ES112" i="28"/>
  <c r="ET112" i="28"/>
  <c r="EU112" i="28"/>
  <c r="EV112" i="28"/>
  <c r="EW112" i="28"/>
  <c r="EY112" i="28"/>
  <c r="EZ112" i="28"/>
  <c r="FA112" i="28"/>
  <c r="FB112" i="28"/>
  <c r="FC112" i="28"/>
  <c r="FD112" i="28"/>
  <c r="FE112" i="28"/>
  <c r="FY111" i="28" l="1"/>
  <c r="FY112" i="28"/>
  <c r="GY111" i="28"/>
  <c r="GY112" i="28"/>
  <c r="GX111" i="28"/>
  <c r="GX112" i="28"/>
  <c r="FX111" i="28"/>
  <c r="FX112" i="28"/>
  <c r="J119" i="33" l="1"/>
  <c r="K119" i="33"/>
  <c r="L119" i="33"/>
  <c r="M119" i="33"/>
  <c r="N119" i="33"/>
  <c r="O119" i="33"/>
  <c r="P119" i="33"/>
  <c r="Q119" i="33"/>
  <c r="R119" i="33"/>
  <c r="CG4" i="28"/>
  <c r="CH4" i="28"/>
  <c r="CI4" i="28"/>
  <c r="CJ4" i="28"/>
  <c r="CK4" i="28"/>
  <c r="CG5" i="28"/>
  <c r="CH5" i="28"/>
  <c r="CI5" i="28"/>
  <c r="CJ5" i="28"/>
  <c r="CK5" i="28"/>
  <c r="CG6" i="28"/>
  <c r="CH6" i="28"/>
  <c r="CI6" i="28"/>
  <c r="CJ6" i="28"/>
  <c r="CK6" i="28"/>
  <c r="CG7" i="28"/>
  <c r="CH7" i="28"/>
  <c r="CI7" i="28"/>
  <c r="CJ7" i="28"/>
  <c r="CK7" i="28"/>
  <c r="CG8" i="28"/>
  <c r="CH8" i="28"/>
  <c r="CI8" i="28"/>
  <c r="CJ8" i="28"/>
  <c r="CK8" i="28"/>
  <c r="CG9" i="28"/>
  <c r="CH9" i="28"/>
  <c r="CI9" i="28"/>
  <c r="CJ9" i="28"/>
  <c r="CK9" i="28"/>
  <c r="CG10" i="28"/>
  <c r="CH10" i="28"/>
  <c r="CI10" i="28"/>
  <c r="CJ10" i="28"/>
  <c r="CK10" i="28"/>
  <c r="CG11" i="28"/>
  <c r="CH11" i="28"/>
  <c r="CI11" i="28"/>
  <c r="CJ11" i="28"/>
  <c r="CK11" i="28"/>
  <c r="CG12" i="28"/>
  <c r="CH12" i="28"/>
  <c r="CI12" i="28"/>
  <c r="CJ12" i="28"/>
  <c r="CK12" i="28"/>
  <c r="CG13" i="28"/>
  <c r="CH13" i="28"/>
  <c r="CI13" i="28"/>
  <c r="CJ13" i="28"/>
  <c r="CK13" i="28"/>
  <c r="CG14" i="28"/>
  <c r="CH14" i="28"/>
  <c r="CI14" i="28"/>
  <c r="CJ14" i="28"/>
  <c r="CK14" i="28"/>
  <c r="CG15" i="28"/>
  <c r="CH15" i="28"/>
  <c r="CI15" i="28"/>
  <c r="CJ15" i="28"/>
  <c r="CK15" i="28"/>
  <c r="CG16" i="28"/>
  <c r="CH16" i="28"/>
  <c r="CI16" i="28"/>
  <c r="CJ16" i="28"/>
  <c r="CK16" i="28"/>
  <c r="CG17" i="28"/>
  <c r="CH17" i="28"/>
  <c r="CI17" i="28"/>
  <c r="CJ17" i="28"/>
  <c r="CK17" i="28"/>
  <c r="CG18" i="28"/>
  <c r="CH18" i="28"/>
  <c r="CI18" i="28"/>
  <c r="CJ18" i="28"/>
  <c r="CK18" i="28"/>
  <c r="CG19" i="28"/>
  <c r="CH19" i="28"/>
  <c r="CI19" i="28"/>
  <c r="CJ19" i="28"/>
  <c r="CK19" i="28"/>
  <c r="CG20" i="28"/>
  <c r="CH20" i="28"/>
  <c r="CI20" i="28"/>
  <c r="CJ20" i="28"/>
  <c r="CK20" i="28"/>
  <c r="CG21" i="28"/>
  <c r="CH21" i="28"/>
  <c r="CI21" i="28"/>
  <c r="CJ21" i="28"/>
  <c r="CK21" i="28"/>
  <c r="CG22" i="28"/>
  <c r="CH22" i="28"/>
  <c r="CI22" i="28"/>
  <c r="CJ22" i="28"/>
  <c r="CK22" i="28"/>
  <c r="CG23" i="28"/>
  <c r="CH23" i="28"/>
  <c r="CI23" i="28"/>
  <c r="CJ23" i="28"/>
  <c r="CK23" i="28"/>
  <c r="CG24" i="28"/>
  <c r="CH24" i="28"/>
  <c r="CI24" i="28"/>
  <c r="CJ24" i="28"/>
  <c r="CK24" i="28"/>
  <c r="CG25" i="28"/>
  <c r="CH25" i="28"/>
  <c r="CI25" i="28"/>
  <c r="CJ25" i="28"/>
  <c r="CK25" i="28"/>
  <c r="CG26" i="28"/>
  <c r="CH26" i="28"/>
  <c r="CI26" i="28"/>
  <c r="CJ26" i="28"/>
  <c r="CK26" i="28"/>
  <c r="CG27" i="28"/>
  <c r="CH27" i="28"/>
  <c r="CI27" i="28"/>
  <c r="CJ27" i="28"/>
  <c r="CK27" i="28"/>
  <c r="CG28" i="28"/>
  <c r="CH28" i="28"/>
  <c r="CI28" i="28"/>
  <c r="CJ28" i="28"/>
  <c r="CK28" i="28"/>
  <c r="CG29" i="28"/>
  <c r="CH29" i="28"/>
  <c r="CI29" i="28"/>
  <c r="CJ29" i="28"/>
  <c r="CK29" i="28"/>
  <c r="CG30" i="28"/>
  <c r="CH30" i="28"/>
  <c r="CI30" i="28"/>
  <c r="CJ30" i="28"/>
  <c r="CK30" i="28"/>
  <c r="CG31" i="28"/>
  <c r="CH31" i="28"/>
  <c r="CI31" i="28"/>
  <c r="CJ31" i="28"/>
  <c r="CK31" i="28"/>
  <c r="CG32" i="28"/>
  <c r="CH32" i="28"/>
  <c r="CI32" i="28"/>
  <c r="CJ32" i="28"/>
  <c r="CK32" i="28"/>
  <c r="CG33" i="28"/>
  <c r="CH33" i="28"/>
  <c r="CI33" i="28"/>
  <c r="CJ33" i="28"/>
  <c r="CK33" i="28"/>
  <c r="CG34" i="28"/>
  <c r="CH34" i="28"/>
  <c r="CI34" i="28"/>
  <c r="CJ34" i="28"/>
  <c r="CK34" i="28"/>
  <c r="CG35" i="28"/>
  <c r="CH35" i="28"/>
  <c r="CI35" i="28"/>
  <c r="CJ35" i="28"/>
  <c r="CK35" i="28"/>
  <c r="CG36" i="28"/>
  <c r="CH36" i="28"/>
  <c r="CI36" i="28"/>
  <c r="CJ36" i="28"/>
  <c r="CK36" i="28"/>
  <c r="CG37" i="28"/>
  <c r="CH37" i="28"/>
  <c r="CI37" i="28"/>
  <c r="CJ37" i="28"/>
  <c r="CK37" i="28"/>
  <c r="CG38" i="28"/>
  <c r="CH38" i="28"/>
  <c r="CI38" i="28"/>
  <c r="CJ38" i="28"/>
  <c r="CK38" i="28"/>
  <c r="CG39" i="28"/>
  <c r="CH39" i="28"/>
  <c r="CI39" i="28"/>
  <c r="CJ39" i="28"/>
  <c r="CK39" i="28"/>
  <c r="CG40" i="28"/>
  <c r="CH40" i="28"/>
  <c r="CI40" i="28"/>
  <c r="CJ40" i="28"/>
  <c r="CK40" i="28"/>
  <c r="CG41" i="28"/>
  <c r="CH41" i="28"/>
  <c r="CI41" i="28"/>
  <c r="CJ41" i="28"/>
  <c r="CK41" i="28"/>
  <c r="CG42" i="28"/>
  <c r="CH42" i="28"/>
  <c r="CI42" i="28"/>
  <c r="CJ42" i="28"/>
  <c r="CK42" i="28"/>
  <c r="CG43" i="28"/>
  <c r="CH43" i="28"/>
  <c r="CI43" i="28"/>
  <c r="CJ43" i="28"/>
  <c r="CK43" i="28"/>
  <c r="CG44" i="28"/>
  <c r="CH44" i="28"/>
  <c r="CI44" i="28"/>
  <c r="CJ44" i="28"/>
  <c r="CK44" i="28"/>
  <c r="CG45" i="28"/>
  <c r="CH45" i="28"/>
  <c r="CI45" i="28"/>
  <c r="CJ45" i="28"/>
  <c r="CK45" i="28"/>
  <c r="CG46" i="28"/>
  <c r="CH46" i="28"/>
  <c r="CI46" i="28"/>
  <c r="CJ46" i="28"/>
  <c r="CK46" i="28"/>
  <c r="CG47" i="28"/>
  <c r="CH47" i="28"/>
  <c r="CI47" i="28"/>
  <c r="CJ47" i="28"/>
  <c r="CK47" i="28"/>
  <c r="CG48" i="28"/>
  <c r="CH48" i="28"/>
  <c r="CI48" i="28"/>
  <c r="CJ48" i="28"/>
  <c r="CK48" i="28"/>
  <c r="CG49" i="28"/>
  <c r="CH49" i="28"/>
  <c r="CI49" i="28"/>
  <c r="CJ49" i="28"/>
  <c r="CK49" i="28"/>
  <c r="CG50" i="28"/>
  <c r="CH50" i="28"/>
  <c r="CI50" i="28"/>
  <c r="CJ50" i="28"/>
  <c r="CK50" i="28"/>
  <c r="CG51" i="28"/>
  <c r="CH51" i="28"/>
  <c r="CI51" i="28"/>
  <c r="CJ51" i="28"/>
  <c r="CK51" i="28"/>
  <c r="CG52" i="28"/>
  <c r="CH52" i="28"/>
  <c r="CI52" i="28"/>
  <c r="CJ52" i="28"/>
  <c r="CK52" i="28"/>
  <c r="CG53" i="28"/>
  <c r="CH53" i="28"/>
  <c r="CI53" i="28"/>
  <c r="CJ53" i="28"/>
  <c r="CK53" i="28"/>
  <c r="CG54" i="28"/>
  <c r="CH54" i="28"/>
  <c r="CI54" i="28"/>
  <c r="CJ54" i="28"/>
  <c r="CK54" i="28"/>
  <c r="CG55" i="28"/>
  <c r="CH55" i="28"/>
  <c r="CI55" i="28"/>
  <c r="CJ55" i="28"/>
  <c r="CK55" i="28"/>
  <c r="CG56" i="28"/>
  <c r="CH56" i="28"/>
  <c r="CI56" i="28"/>
  <c r="CJ56" i="28"/>
  <c r="CK56" i="28"/>
  <c r="CG57" i="28"/>
  <c r="CH57" i="28"/>
  <c r="CI57" i="28"/>
  <c r="CJ57" i="28"/>
  <c r="CK57" i="28"/>
  <c r="CG58" i="28"/>
  <c r="CH58" i="28"/>
  <c r="CI58" i="28"/>
  <c r="CJ58" i="28"/>
  <c r="CK58" i="28"/>
  <c r="CG59" i="28"/>
  <c r="CH59" i="28"/>
  <c r="CI59" i="28"/>
  <c r="CJ59" i="28"/>
  <c r="CK59" i="28"/>
  <c r="CG60" i="28"/>
  <c r="CH60" i="28"/>
  <c r="CI60" i="28"/>
  <c r="CJ60" i="28"/>
  <c r="CK60" i="28"/>
  <c r="CG61" i="28"/>
  <c r="CH61" i="28"/>
  <c r="CI61" i="28"/>
  <c r="CJ61" i="28"/>
  <c r="CK61" i="28"/>
  <c r="CG62" i="28"/>
  <c r="CH62" i="28"/>
  <c r="CI62" i="28"/>
  <c r="CJ62" i="28"/>
  <c r="CK62" i="28"/>
  <c r="CG63" i="28"/>
  <c r="CH63" i="28"/>
  <c r="CI63" i="28"/>
  <c r="CJ63" i="28"/>
  <c r="CK63" i="28"/>
  <c r="CG64" i="28"/>
  <c r="CH64" i="28"/>
  <c r="CI64" i="28"/>
  <c r="CJ64" i="28"/>
  <c r="CK64" i="28"/>
  <c r="CG65" i="28"/>
  <c r="CH65" i="28"/>
  <c r="CI65" i="28"/>
  <c r="CJ65" i="28"/>
  <c r="CK65" i="28"/>
  <c r="CG66" i="28"/>
  <c r="CH66" i="28"/>
  <c r="CI66" i="28"/>
  <c r="CJ66" i="28"/>
  <c r="CK66" i="28"/>
  <c r="CG67" i="28"/>
  <c r="CH67" i="28"/>
  <c r="CI67" i="28"/>
  <c r="CJ67" i="28"/>
  <c r="CK67" i="28"/>
  <c r="CG68" i="28"/>
  <c r="CH68" i="28"/>
  <c r="CI68" i="28"/>
  <c r="CJ68" i="28"/>
  <c r="CK68" i="28"/>
  <c r="CG69" i="28"/>
  <c r="CH69" i="28"/>
  <c r="CI69" i="28"/>
  <c r="CJ69" i="28"/>
  <c r="CK69" i="28"/>
  <c r="CG70" i="28"/>
  <c r="CH70" i="28"/>
  <c r="CI70" i="28"/>
  <c r="CJ70" i="28"/>
  <c r="CK70" i="28"/>
  <c r="CG71" i="28"/>
  <c r="CH71" i="28"/>
  <c r="CI71" i="28"/>
  <c r="CJ71" i="28"/>
  <c r="CK71" i="28"/>
  <c r="CG72" i="28"/>
  <c r="CH72" i="28"/>
  <c r="CI72" i="28"/>
  <c r="CJ72" i="28"/>
  <c r="CK72" i="28"/>
  <c r="CG73" i="28"/>
  <c r="CH73" i="28"/>
  <c r="CI73" i="28"/>
  <c r="CJ73" i="28"/>
  <c r="CK73" i="28"/>
  <c r="CG74" i="28"/>
  <c r="CH74" i="28"/>
  <c r="CI74" i="28"/>
  <c r="CJ74" i="28"/>
  <c r="CK74" i="28"/>
  <c r="CG75" i="28"/>
  <c r="CH75" i="28"/>
  <c r="CI75" i="28"/>
  <c r="CJ75" i="28"/>
  <c r="CK75" i="28"/>
  <c r="CG76" i="28"/>
  <c r="CH76" i="28"/>
  <c r="CI76" i="28"/>
  <c r="CJ76" i="28"/>
  <c r="CK76" i="28"/>
  <c r="CG77" i="28"/>
  <c r="CH77" i="28"/>
  <c r="CI77" i="28"/>
  <c r="CJ77" i="28"/>
  <c r="CK77" i="28"/>
  <c r="CG78" i="28"/>
  <c r="CH78" i="28"/>
  <c r="CI78" i="28"/>
  <c r="CJ78" i="28"/>
  <c r="CK78" i="28"/>
  <c r="CG79" i="28"/>
  <c r="CH79" i="28"/>
  <c r="CI79" i="28"/>
  <c r="CJ79" i="28"/>
  <c r="CK79" i="28"/>
  <c r="CG80" i="28"/>
  <c r="CH80" i="28"/>
  <c r="CI80" i="28"/>
  <c r="CJ80" i="28"/>
  <c r="CK80" i="28"/>
  <c r="CG81" i="28"/>
  <c r="CH81" i="28"/>
  <c r="CI81" i="28"/>
  <c r="CJ81" i="28"/>
  <c r="CK81" i="28"/>
  <c r="CG82" i="28"/>
  <c r="CH82" i="28"/>
  <c r="CI82" i="28"/>
  <c r="CJ82" i="28"/>
  <c r="CK82" i="28"/>
  <c r="CG83" i="28"/>
  <c r="CH83" i="28"/>
  <c r="CI83" i="28"/>
  <c r="CJ83" i="28"/>
  <c r="CK83" i="28"/>
  <c r="CG84" i="28"/>
  <c r="CH84" i="28"/>
  <c r="CI84" i="28"/>
  <c r="CJ84" i="28"/>
  <c r="CK84" i="28"/>
  <c r="CG85" i="28"/>
  <c r="CH85" i="28"/>
  <c r="CI85" i="28"/>
  <c r="CJ85" i="28"/>
  <c r="CK85" i="28"/>
  <c r="CG86" i="28"/>
  <c r="CH86" i="28"/>
  <c r="CI86" i="28"/>
  <c r="CJ86" i="28"/>
  <c r="CK86" i="28"/>
  <c r="CG87" i="28"/>
  <c r="CH87" i="28"/>
  <c r="CI87" i="28"/>
  <c r="CJ87" i="28"/>
  <c r="CK87" i="28"/>
  <c r="CG88" i="28"/>
  <c r="CH88" i="28"/>
  <c r="CI88" i="28"/>
  <c r="CJ88" i="28"/>
  <c r="CK88" i="28"/>
  <c r="CG89" i="28"/>
  <c r="CH89" i="28"/>
  <c r="CI89" i="28"/>
  <c r="CJ89" i="28"/>
  <c r="CK89" i="28"/>
  <c r="CG90" i="28"/>
  <c r="CH90" i="28"/>
  <c r="CI90" i="28"/>
  <c r="CJ90" i="28"/>
  <c r="CK90" i="28"/>
  <c r="CG91" i="28"/>
  <c r="CH91" i="28"/>
  <c r="CI91" i="28"/>
  <c r="CJ91" i="28"/>
  <c r="CK91" i="28"/>
  <c r="CG92" i="28"/>
  <c r="CH92" i="28"/>
  <c r="CI92" i="28"/>
  <c r="CJ92" i="28"/>
  <c r="CK92" i="28"/>
  <c r="CG93" i="28"/>
  <c r="CH93" i="28"/>
  <c r="CI93" i="28"/>
  <c r="CJ93" i="28"/>
  <c r="CK93" i="28"/>
  <c r="CG94" i="28"/>
  <c r="CH94" i="28"/>
  <c r="CI94" i="28"/>
  <c r="CJ94" i="28"/>
  <c r="CK94" i="28"/>
  <c r="CG95" i="28"/>
  <c r="CH95" i="28"/>
  <c r="CI95" i="28"/>
  <c r="CJ95" i="28"/>
  <c r="CK95" i="28"/>
  <c r="CG96" i="28"/>
  <c r="CH96" i="28"/>
  <c r="CI96" i="28"/>
  <c r="CJ96" i="28"/>
  <c r="CK96" i="28"/>
  <c r="CG97" i="28"/>
  <c r="CH97" i="28"/>
  <c r="CI97" i="28"/>
  <c r="CJ97" i="28"/>
  <c r="CK97" i="28"/>
  <c r="CG98" i="28"/>
  <c r="CH98" i="28"/>
  <c r="CI98" i="28"/>
  <c r="CJ98" i="28"/>
  <c r="CK98" i="28"/>
  <c r="CG99" i="28"/>
  <c r="CH99" i="28"/>
  <c r="CI99" i="28"/>
  <c r="CJ99" i="28"/>
  <c r="CK99" i="28"/>
  <c r="CG100" i="28"/>
  <c r="CH100" i="28"/>
  <c r="CI100" i="28"/>
  <c r="CJ100" i="28"/>
  <c r="CK100" i="28"/>
  <c r="CG101" i="28"/>
  <c r="CH101" i="28"/>
  <c r="CI101" i="28"/>
  <c r="CJ101" i="28"/>
  <c r="CK101" i="28"/>
  <c r="CG102" i="28"/>
  <c r="CH102" i="28"/>
  <c r="CI102" i="28"/>
  <c r="CJ102" i="28"/>
  <c r="CK102" i="28"/>
  <c r="CG103" i="28"/>
  <c r="CH103" i="28"/>
  <c r="CI103" i="28"/>
  <c r="CJ103" i="28"/>
  <c r="CK103" i="28"/>
  <c r="CG104" i="28"/>
  <c r="CH104" i="28"/>
  <c r="CI104" i="28"/>
  <c r="CJ104" i="28"/>
  <c r="CK104" i="28"/>
  <c r="CG105" i="28"/>
  <c r="CH105" i="28"/>
  <c r="CI105" i="28"/>
  <c r="CJ105" i="28"/>
  <c r="CK105" i="28"/>
  <c r="CG106" i="28"/>
  <c r="CH106" i="28"/>
  <c r="CI106" i="28"/>
  <c r="CJ106" i="28"/>
  <c r="CK106" i="28"/>
  <c r="CG107" i="28"/>
  <c r="CH107" i="28"/>
  <c r="CI107" i="28"/>
  <c r="CJ107" i="28"/>
  <c r="CK107" i="28"/>
  <c r="CG108" i="28"/>
  <c r="CH108" i="28"/>
  <c r="CI108" i="28"/>
  <c r="CJ108" i="28"/>
  <c r="CK108" i="28"/>
  <c r="CG109" i="28"/>
  <c r="CH109" i="28"/>
  <c r="CI109" i="28"/>
  <c r="CJ109" i="28"/>
  <c r="CK109" i="28"/>
  <c r="CK3" i="28"/>
  <c r="CJ3" i="28"/>
  <c r="CI3" i="28"/>
  <c r="CH3" i="28"/>
  <c r="CG3" i="28"/>
  <c r="CK2" i="28"/>
  <c r="CJ2" i="28"/>
  <c r="CI2" i="28"/>
  <c r="CH2" i="28"/>
  <c r="CG2" i="28"/>
  <c r="BY4" i="28"/>
  <c r="BZ4" i="28"/>
  <c r="CA4" i="28"/>
  <c r="CB4" i="28"/>
  <c r="CC4" i="28"/>
  <c r="BY5" i="28"/>
  <c r="BZ5" i="28"/>
  <c r="CA5" i="28"/>
  <c r="CB5" i="28"/>
  <c r="CC5" i="28"/>
  <c r="BY6" i="28"/>
  <c r="BZ6" i="28"/>
  <c r="CA6" i="28"/>
  <c r="CB6" i="28"/>
  <c r="CC6" i="28"/>
  <c r="BY7" i="28"/>
  <c r="BZ7" i="28"/>
  <c r="CA7" i="28"/>
  <c r="CB7" i="28"/>
  <c r="CC7" i="28"/>
  <c r="BY8" i="28"/>
  <c r="BZ8" i="28"/>
  <c r="CA8" i="28"/>
  <c r="CB8" i="28"/>
  <c r="CC8" i="28"/>
  <c r="BY9" i="28"/>
  <c r="BZ9" i="28"/>
  <c r="CA9" i="28"/>
  <c r="CB9" i="28"/>
  <c r="CC9" i="28"/>
  <c r="BY10" i="28"/>
  <c r="BZ10" i="28"/>
  <c r="CA10" i="28"/>
  <c r="CB10" i="28"/>
  <c r="CC10" i="28"/>
  <c r="BY11" i="28"/>
  <c r="BZ11" i="28"/>
  <c r="CA11" i="28"/>
  <c r="CB11" i="28"/>
  <c r="CC11" i="28"/>
  <c r="BY12" i="28"/>
  <c r="BZ12" i="28"/>
  <c r="CA12" i="28"/>
  <c r="CB12" i="28"/>
  <c r="CC12" i="28"/>
  <c r="BY13" i="28"/>
  <c r="BZ13" i="28"/>
  <c r="CA13" i="28"/>
  <c r="CB13" i="28"/>
  <c r="CC13" i="28"/>
  <c r="BY14" i="28"/>
  <c r="BZ14" i="28"/>
  <c r="CA14" i="28"/>
  <c r="CB14" i="28"/>
  <c r="CC14" i="28"/>
  <c r="BY15" i="28"/>
  <c r="BZ15" i="28"/>
  <c r="CA15" i="28"/>
  <c r="CB15" i="28"/>
  <c r="CC15" i="28"/>
  <c r="BY16" i="28"/>
  <c r="BZ16" i="28"/>
  <c r="CA16" i="28"/>
  <c r="CB16" i="28"/>
  <c r="CC16" i="28"/>
  <c r="BY17" i="28"/>
  <c r="BZ17" i="28"/>
  <c r="CA17" i="28"/>
  <c r="CB17" i="28"/>
  <c r="CC17" i="28"/>
  <c r="BY18" i="28"/>
  <c r="BZ18" i="28"/>
  <c r="CA18" i="28"/>
  <c r="CB18" i="28"/>
  <c r="CC18" i="28"/>
  <c r="BY19" i="28"/>
  <c r="BZ19" i="28"/>
  <c r="CA19" i="28"/>
  <c r="CB19" i="28"/>
  <c r="CC19" i="28"/>
  <c r="BY20" i="28"/>
  <c r="BZ20" i="28"/>
  <c r="CA20" i="28"/>
  <c r="CB20" i="28"/>
  <c r="CC20" i="28"/>
  <c r="BY21" i="28"/>
  <c r="BZ21" i="28"/>
  <c r="CA21" i="28"/>
  <c r="CB21" i="28"/>
  <c r="CC21" i="28"/>
  <c r="BY22" i="28"/>
  <c r="BZ22" i="28"/>
  <c r="CA22" i="28"/>
  <c r="CB22" i="28"/>
  <c r="CC22" i="28"/>
  <c r="BY23" i="28"/>
  <c r="BZ23" i="28"/>
  <c r="CA23" i="28"/>
  <c r="CB23" i="28"/>
  <c r="CC23" i="28"/>
  <c r="BY24" i="28"/>
  <c r="BZ24" i="28"/>
  <c r="CA24" i="28"/>
  <c r="CB24" i="28"/>
  <c r="CC24" i="28"/>
  <c r="BY25" i="28"/>
  <c r="BZ25" i="28"/>
  <c r="CA25" i="28"/>
  <c r="CB25" i="28"/>
  <c r="CC25" i="28"/>
  <c r="BY26" i="28"/>
  <c r="BZ26" i="28"/>
  <c r="CA26" i="28"/>
  <c r="CB26" i="28"/>
  <c r="CC26" i="28"/>
  <c r="BY27" i="28"/>
  <c r="BZ27" i="28"/>
  <c r="CA27" i="28"/>
  <c r="CB27" i="28"/>
  <c r="CC27" i="28"/>
  <c r="BY28" i="28"/>
  <c r="BZ28" i="28"/>
  <c r="CA28" i="28"/>
  <c r="CB28" i="28"/>
  <c r="CC28" i="28"/>
  <c r="BY29" i="28"/>
  <c r="BZ29" i="28"/>
  <c r="CA29" i="28"/>
  <c r="CB29" i="28"/>
  <c r="CC29" i="28"/>
  <c r="BY30" i="28"/>
  <c r="BZ30" i="28"/>
  <c r="CA30" i="28"/>
  <c r="CB30" i="28"/>
  <c r="CC30" i="28"/>
  <c r="BY31" i="28"/>
  <c r="BZ31" i="28"/>
  <c r="CA31" i="28"/>
  <c r="CB31" i="28"/>
  <c r="CC31" i="28"/>
  <c r="BY32" i="28"/>
  <c r="BZ32" i="28"/>
  <c r="CA32" i="28"/>
  <c r="CB32" i="28"/>
  <c r="CC32" i="28"/>
  <c r="BY33" i="28"/>
  <c r="BZ33" i="28"/>
  <c r="CA33" i="28"/>
  <c r="CB33" i="28"/>
  <c r="CC33" i="28"/>
  <c r="BY34" i="28"/>
  <c r="BZ34" i="28"/>
  <c r="CA34" i="28"/>
  <c r="CB34" i="28"/>
  <c r="CC34" i="28"/>
  <c r="BY35" i="28"/>
  <c r="BZ35" i="28"/>
  <c r="CA35" i="28"/>
  <c r="CB35" i="28"/>
  <c r="CC35" i="28"/>
  <c r="BY36" i="28"/>
  <c r="BZ36" i="28"/>
  <c r="CA36" i="28"/>
  <c r="CB36" i="28"/>
  <c r="CC36" i="28"/>
  <c r="BY37" i="28"/>
  <c r="BZ37" i="28"/>
  <c r="CA37" i="28"/>
  <c r="CB37" i="28"/>
  <c r="CC37" i="28"/>
  <c r="BY38" i="28"/>
  <c r="BZ38" i="28"/>
  <c r="CA38" i="28"/>
  <c r="CB38" i="28"/>
  <c r="CC38" i="28"/>
  <c r="BY39" i="28"/>
  <c r="BZ39" i="28"/>
  <c r="CA39" i="28"/>
  <c r="CB39" i="28"/>
  <c r="CC39" i="28"/>
  <c r="BY40" i="28"/>
  <c r="BZ40" i="28"/>
  <c r="CA40" i="28"/>
  <c r="CB40" i="28"/>
  <c r="CC40" i="28"/>
  <c r="BY41" i="28"/>
  <c r="BZ41" i="28"/>
  <c r="CA41" i="28"/>
  <c r="CB41" i="28"/>
  <c r="CC41" i="28"/>
  <c r="BY42" i="28"/>
  <c r="BZ42" i="28"/>
  <c r="CA42" i="28"/>
  <c r="CB42" i="28"/>
  <c r="CC42" i="28"/>
  <c r="BY43" i="28"/>
  <c r="BZ43" i="28"/>
  <c r="CA43" i="28"/>
  <c r="CB43" i="28"/>
  <c r="CC43" i="28"/>
  <c r="BY44" i="28"/>
  <c r="BZ44" i="28"/>
  <c r="CA44" i="28"/>
  <c r="CB44" i="28"/>
  <c r="CC44" i="28"/>
  <c r="BY45" i="28"/>
  <c r="BZ45" i="28"/>
  <c r="CA45" i="28"/>
  <c r="CB45" i="28"/>
  <c r="CC45" i="28"/>
  <c r="BY46" i="28"/>
  <c r="BZ46" i="28"/>
  <c r="CA46" i="28"/>
  <c r="CB46" i="28"/>
  <c r="CC46" i="28"/>
  <c r="BY47" i="28"/>
  <c r="BZ47" i="28"/>
  <c r="CA47" i="28"/>
  <c r="CB47" i="28"/>
  <c r="CC47" i="28"/>
  <c r="BY48" i="28"/>
  <c r="BZ48" i="28"/>
  <c r="CA48" i="28"/>
  <c r="CB48" i="28"/>
  <c r="CC48" i="28"/>
  <c r="BY49" i="28"/>
  <c r="BZ49" i="28"/>
  <c r="CA49" i="28"/>
  <c r="CB49" i="28"/>
  <c r="CC49" i="28"/>
  <c r="BY50" i="28"/>
  <c r="BZ50" i="28"/>
  <c r="CA50" i="28"/>
  <c r="CB50" i="28"/>
  <c r="CC50" i="28"/>
  <c r="BY51" i="28"/>
  <c r="BZ51" i="28"/>
  <c r="CA51" i="28"/>
  <c r="CB51" i="28"/>
  <c r="CC51" i="28"/>
  <c r="BY52" i="28"/>
  <c r="BZ52" i="28"/>
  <c r="CA52" i="28"/>
  <c r="CB52" i="28"/>
  <c r="CC52" i="28"/>
  <c r="BY53" i="28"/>
  <c r="BZ53" i="28"/>
  <c r="CA53" i="28"/>
  <c r="CB53" i="28"/>
  <c r="CC53" i="28"/>
  <c r="BY54" i="28"/>
  <c r="BZ54" i="28"/>
  <c r="CA54" i="28"/>
  <c r="CB54" i="28"/>
  <c r="CC54" i="28"/>
  <c r="BY55" i="28"/>
  <c r="BZ55" i="28"/>
  <c r="CA55" i="28"/>
  <c r="CB55" i="28"/>
  <c r="CC55" i="28"/>
  <c r="BY56" i="28"/>
  <c r="BZ56" i="28"/>
  <c r="CA56" i="28"/>
  <c r="CB56" i="28"/>
  <c r="CC56" i="28"/>
  <c r="BY57" i="28"/>
  <c r="BZ57" i="28"/>
  <c r="CA57" i="28"/>
  <c r="CB57" i="28"/>
  <c r="CC57" i="28"/>
  <c r="BY58" i="28"/>
  <c r="BZ58" i="28"/>
  <c r="CA58" i="28"/>
  <c r="CB58" i="28"/>
  <c r="CC58" i="28"/>
  <c r="BY59" i="28"/>
  <c r="BZ59" i="28"/>
  <c r="CA59" i="28"/>
  <c r="CB59" i="28"/>
  <c r="CC59" i="28"/>
  <c r="BY60" i="28"/>
  <c r="BZ60" i="28"/>
  <c r="CA60" i="28"/>
  <c r="CB60" i="28"/>
  <c r="CC60" i="28"/>
  <c r="BY61" i="28"/>
  <c r="BZ61" i="28"/>
  <c r="CA61" i="28"/>
  <c r="CB61" i="28"/>
  <c r="CC61" i="28"/>
  <c r="BY62" i="28"/>
  <c r="BZ62" i="28"/>
  <c r="CA62" i="28"/>
  <c r="CB62" i="28"/>
  <c r="CC62" i="28"/>
  <c r="BY63" i="28"/>
  <c r="BZ63" i="28"/>
  <c r="CA63" i="28"/>
  <c r="CB63" i="28"/>
  <c r="CC63" i="28"/>
  <c r="BY64" i="28"/>
  <c r="BZ64" i="28"/>
  <c r="CA64" i="28"/>
  <c r="CB64" i="28"/>
  <c r="CC64" i="28"/>
  <c r="BY65" i="28"/>
  <c r="BZ65" i="28"/>
  <c r="CA65" i="28"/>
  <c r="CB65" i="28"/>
  <c r="CC65" i="28"/>
  <c r="BY66" i="28"/>
  <c r="BZ66" i="28"/>
  <c r="CA66" i="28"/>
  <c r="CB66" i="28"/>
  <c r="CC66" i="28"/>
  <c r="BY67" i="28"/>
  <c r="BZ67" i="28"/>
  <c r="CA67" i="28"/>
  <c r="CB67" i="28"/>
  <c r="CC67" i="28"/>
  <c r="BY68" i="28"/>
  <c r="BZ68" i="28"/>
  <c r="CA68" i="28"/>
  <c r="CB68" i="28"/>
  <c r="CC68" i="28"/>
  <c r="BY69" i="28"/>
  <c r="BZ69" i="28"/>
  <c r="CA69" i="28"/>
  <c r="CB69" i="28"/>
  <c r="CC69" i="28"/>
  <c r="BY70" i="28"/>
  <c r="BZ70" i="28"/>
  <c r="CA70" i="28"/>
  <c r="CB70" i="28"/>
  <c r="CC70" i="28"/>
  <c r="BY71" i="28"/>
  <c r="BZ71" i="28"/>
  <c r="CA71" i="28"/>
  <c r="CB71" i="28"/>
  <c r="CC71" i="28"/>
  <c r="BY72" i="28"/>
  <c r="BZ72" i="28"/>
  <c r="CA72" i="28"/>
  <c r="CB72" i="28"/>
  <c r="CC72" i="28"/>
  <c r="BY73" i="28"/>
  <c r="BZ73" i="28"/>
  <c r="CA73" i="28"/>
  <c r="CB73" i="28"/>
  <c r="CC73" i="28"/>
  <c r="BY74" i="28"/>
  <c r="BZ74" i="28"/>
  <c r="CA74" i="28"/>
  <c r="CB74" i="28"/>
  <c r="CC74" i="28"/>
  <c r="BY75" i="28"/>
  <c r="BZ75" i="28"/>
  <c r="CA75" i="28"/>
  <c r="CB75" i="28"/>
  <c r="CC75" i="28"/>
  <c r="BY76" i="28"/>
  <c r="BZ76" i="28"/>
  <c r="CA76" i="28"/>
  <c r="CB76" i="28"/>
  <c r="CC76" i="28"/>
  <c r="BY77" i="28"/>
  <c r="BZ77" i="28"/>
  <c r="CA77" i="28"/>
  <c r="CB77" i="28"/>
  <c r="CC77" i="28"/>
  <c r="BY78" i="28"/>
  <c r="BZ78" i="28"/>
  <c r="CA78" i="28"/>
  <c r="CB78" i="28"/>
  <c r="CC78" i="28"/>
  <c r="BY79" i="28"/>
  <c r="BZ79" i="28"/>
  <c r="CA79" i="28"/>
  <c r="CB79" i="28"/>
  <c r="CC79" i="28"/>
  <c r="BY80" i="28"/>
  <c r="BZ80" i="28"/>
  <c r="CA80" i="28"/>
  <c r="CB80" i="28"/>
  <c r="CC80" i="28"/>
  <c r="BY81" i="28"/>
  <c r="BZ81" i="28"/>
  <c r="CA81" i="28"/>
  <c r="CB81" i="28"/>
  <c r="CC81" i="28"/>
  <c r="BY82" i="28"/>
  <c r="BZ82" i="28"/>
  <c r="CA82" i="28"/>
  <c r="CB82" i="28"/>
  <c r="CC82" i="28"/>
  <c r="BY83" i="28"/>
  <c r="BZ83" i="28"/>
  <c r="CA83" i="28"/>
  <c r="CB83" i="28"/>
  <c r="CC83" i="28"/>
  <c r="BY84" i="28"/>
  <c r="BZ84" i="28"/>
  <c r="CA84" i="28"/>
  <c r="CB84" i="28"/>
  <c r="CC84" i="28"/>
  <c r="BY85" i="28"/>
  <c r="BZ85" i="28"/>
  <c r="CA85" i="28"/>
  <c r="CB85" i="28"/>
  <c r="CC85" i="28"/>
  <c r="BY86" i="28"/>
  <c r="BZ86" i="28"/>
  <c r="CA86" i="28"/>
  <c r="CB86" i="28"/>
  <c r="CC86" i="28"/>
  <c r="BY87" i="28"/>
  <c r="BZ87" i="28"/>
  <c r="CA87" i="28"/>
  <c r="CB87" i="28"/>
  <c r="CC87" i="28"/>
  <c r="BY88" i="28"/>
  <c r="BZ88" i="28"/>
  <c r="CA88" i="28"/>
  <c r="CB88" i="28"/>
  <c r="CC88" i="28"/>
  <c r="BY89" i="28"/>
  <c r="BZ89" i="28"/>
  <c r="CA89" i="28"/>
  <c r="CB89" i="28"/>
  <c r="CC89" i="28"/>
  <c r="BY90" i="28"/>
  <c r="BZ90" i="28"/>
  <c r="CA90" i="28"/>
  <c r="CB90" i="28"/>
  <c r="CC90" i="28"/>
  <c r="BY91" i="28"/>
  <c r="BZ91" i="28"/>
  <c r="CA91" i="28"/>
  <c r="CB91" i="28"/>
  <c r="CC91" i="28"/>
  <c r="BY92" i="28"/>
  <c r="BZ92" i="28"/>
  <c r="CA92" i="28"/>
  <c r="CB92" i="28"/>
  <c r="CC92" i="28"/>
  <c r="BY93" i="28"/>
  <c r="BZ93" i="28"/>
  <c r="CA93" i="28"/>
  <c r="CB93" i="28"/>
  <c r="CC93" i="28"/>
  <c r="BY94" i="28"/>
  <c r="BZ94" i="28"/>
  <c r="CA94" i="28"/>
  <c r="CB94" i="28"/>
  <c r="CC94" i="28"/>
  <c r="BY95" i="28"/>
  <c r="BZ95" i="28"/>
  <c r="CA95" i="28"/>
  <c r="CB95" i="28"/>
  <c r="CC95" i="28"/>
  <c r="BY96" i="28"/>
  <c r="BZ96" i="28"/>
  <c r="CA96" i="28"/>
  <c r="CB96" i="28"/>
  <c r="CC96" i="28"/>
  <c r="BY97" i="28"/>
  <c r="BZ97" i="28"/>
  <c r="CA97" i="28"/>
  <c r="CB97" i="28"/>
  <c r="CC97" i="28"/>
  <c r="BY98" i="28"/>
  <c r="BZ98" i="28"/>
  <c r="CA98" i="28"/>
  <c r="CB98" i="28"/>
  <c r="CC98" i="28"/>
  <c r="BY99" i="28"/>
  <c r="BZ99" i="28"/>
  <c r="CA99" i="28"/>
  <c r="CB99" i="28"/>
  <c r="CC99" i="28"/>
  <c r="BY100" i="28"/>
  <c r="BZ100" i="28"/>
  <c r="CA100" i="28"/>
  <c r="CB100" i="28"/>
  <c r="CC100" i="28"/>
  <c r="BY101" i="28"/>
  <c r="BZ101" i="28"/>
  <c r="CA101" i="28"/>
  <c r="CB101" i="28"/>
  <c r="CC101" i="28"/>
  <c r="BY102" i="28"/>
  <c r="BZ102" i="28"/>
  <c r="CA102" i="28"/>
  <c r="CB102" i="28"/>
  <c r="CC102" i="28"/>
  <c r="BY103" i="28"/>
  <c r="BZ103" i="28"/>
  <c r="CA103" i="28"/>
  <c r="CB103" i="28"/>
  <c r="CC103" i="28"/>
  <c r="BY104" i="28"/>
  <c r="BZ104" i="28"/>
  <c r="CA104" i="28"/>
  <c r="CB104" i="28"/>
  <c r="CC104" i="28"/>
  <c r="BY105" i="28"/>
  <c r="BZ105" i="28"/>
  <c r="CA105" i="28"/>
  <c r="CB105" i="28"/>
  <c r="CC105" i="28"/>
  <c r="BY106" i="28"/>
  <c r="BZ106" i="28"/>
  <c r="CA106" i="28"/>
  <c r="CB106" i="28"/>
  <c r="CC106" i="28"/>
  <c r="BY107" i="28"/>
  <c r="BZ107" i="28"/>
  <c r="CA107" i="28"/>
  <c r="CB107" i="28"/>
  <c r="CC107" i="28"/>
  <c r="BY108" i="28"/>
  <c r="BZ108" i="28"/>
  <c r="CA108" i="28"/>
  <c r="CB108" i="28"/>
  <c r="CC108" i="28"/>
  <c r="BY109" i="28"/>
  <c r="BZ109" i="28"/>
  <c r="CA109" i="28"/>
  <c r="CB109" i="28"/>
  <c r="CC109" i="28"/>
  <c r="CC3" i="28"/>
  <c r="CB3" i="28"/>
  <c r="CA3" i="28"/>
  <c r="BZ3" i="28"/>
  <c r="BY3" i="28"/>
  <c r="CC2" i="28"/>
  <c r="CB2" i="28"/>
  <c r="CA2" i="28"/>
  <c r="BZ2" i="28"/>
  <c r="BY2" i="28"/>
  <c r="I119" i="33"/>
  <c r="H119" i="33"/>
  <c r="G119" i="33"/>
  <c r="F119" i="33"/>
  <c r="E119" i="33"/>
  <c r="GS112" i="28" l="1"/>
  <c r="GR112" i="28"/>
  <c r="GQ112" i="28"/>
  <c r="GP112" i="28"/>
  <c r="GO112" i="28"/>
  <c r="GN112" i="28"/>
  <c r="GM112" i="28"/>
  <c r="GL112" i="28"/>
  <c r="FS112" i="28"/>
  <c r="FR112" i="28"/>
  <c r="FQ112" i="28"/>
  <c r="FP112" i="28"/>
  <c r="FO112" i="28"/>
  <c r="FN112" i="28"/>
  <c r="FM112" i="28"/>
  <c r="FL112" i="28"/>
  <c r="DF112" i="28"/>
  <c r="DE112" i="28"/>
  <c r="DD112" i="28"/>
  <c r="DC112" i="28"/>
  <c r="DB112" i="28"/>
  <c r="DA112" i="28"/>
  <c r="CY112" i="28"/>
  <c r="CX112" i="28"/>
  <c r="CW112" i="28"/>
  <c r="CV112" i="28"/>
  <c r="CU112" i="28"/>
  <c r="CT112" i="28"/>
  <c r="CS112" i="28"/>
  <c r="CF112" i="28"/>
  <c r="CD112" i="28"/>
  <c r="BP112" i="28"/>
  <c r="BO112" i="28"/>
  <c r="BN112" i="28"/>
  <c r="AP112" i="28"/>
  <c r="AO112" i="28"/>
  <c r="AN112" i="28"/>
  <c r="AM112" i="28"/>
  <c r="AL112" i="28"/>
  <c r="AK112" i="28"/>
  <c r="AJ112" i="28"/>
  <c r="AI112" i="28"/>
  <c r="AH112" i="28"/>
  <c r="AG112" i="28"/>
  <c r="AF112" i="28"/>
  <c r="AE112" i="28"/>
  <c r="AD112" i="28"/>
  <c r="AC112" i="28"/>
  <c r="AB112" i="28"/>
  <c r="AA112" i="28"/>
  <c r="Z112" i="28"/>
  <c r="Y112" i="28"/>
  <c r="X112" i="28"/>
  <c r="W112" i="28"/>
  <c r="V112" i="28"/>
  <c r="U112" i="28"/>
  <c r="T112" i="28"/>
  <c r="S112" i="28"/>
  <c r="R112" i="28"/>
  <c r="Q112" i="28"/>
  <c r="P112" i="28"/>
  <c r="O112" i="28"/>
  <c r="N112" i="28"/>
  <c r="M112" i="28"/>
  <c r="L112" i="28"/>
  <c r="K112" i="28"/>
  <c r="J112" i="28"/>
  <c r="I112" i="28"/>
  <c r="H112" i="28"/>
  <c r="G112" i="28"/>
  <c r="F112" i="28"/>
  <c r="E112" i="28"/>
  <c r="D112" i="28"/>
  <c r="C112" i="28"/>
  <c r="B112" i="28"/>
  <c r="A112" i="28"/>
  <c r="GS111" i="28"/>
  <c r="GR111" i="28"/>
  <c r="GQ111" i="28"/>
  <c r="GP111" i="28"/>
  <c r="GO111" i="28"/>
  <c r="GN111" i="28"/>
  <c r="GM111" i="28"/>
  <c r="GL111" i="28"/>
  <c r="FS111" i="28"/>
  <c r="FR111" i="28"/>
  <c r="FQ111" i="28"/>
  <c r="FP111" i="28"/>
  <c r="FO111" i="28"/>
  <c r="FN111" i="28"/>
  <c r="FM111" i="28"/>
  <c r="FL111" i="28"/>
  <c r="DF111" i="28"/>
  <c r="DE111" i="28"/>
  <c r="DD111" i="28"/>
  <c r="DC111" i="28"/>
  <c r="DB111" i="28"/>
  <c r="DA111" i="28"/>
  <c r="CY111" i="28"/>
  <c r="CX111" i="28"/>
  <c r="BP111" i="28"/>
  <c r="BO111" i="28"/>
  <c r="BN111" i="28"/>
  <c r="AP111" i="28"/>
  <c r="AO111" i="28"/>
  <c r="AN111" i="28"/>
  <c r="AM111" i="28"/>
  <c r="AL111" i="28"/>
  <c r="AK111" i="28"/>
  <c r="AJ111" i="28"/>
  <c r="AI111" i="28"/>
  <c r="AH111" i="28"/>
  <c r="AG111" i="28"/>
  <c r="AF111" i="28"/>
  <c r="AE111" i="28"/>
  <c r="AD111" i="28"/>
  <c r="AC111" i="28"/>
  <c r="AB111" i="28"/>
  <c r="AA111" i="28"/>
  <c r="Z111" i="28"/>
  <c r="Y111" i="28"/>
  <c r="X111" i="28"/>
  <c r="W111" i="28"/>
  <c r="V111" i="28"/>
  <c r="U111" i="28"/>
  <c r="T111" i="28"/>
  <c r="S111" i="28"/>
  <c r="R111" i="28"/>
  <c r="Q111" i="28"/>
  <c r="P111" i="28"/>
  <c r="O111" i="28"/>
  <c r="N111" i="28"/>
  <c r="M111" i="28"/>
  <c r="L111" i="28"/>
  <c r="K111" i="28"/>
  <c r="J111" i="28"/>
  <c r="I111" i="28"/>
  <c r="H111" i="28"/>
  <c r="G111" i="28"/>
  <c r="F111" i="28"/>
  <c r="E111" i="28"/>
  <c r="D111" i="28"/>
  <c r="C111" i="28"/>
  <c r="B111" i="28"/>
  <c r="A111" i="28"/>
  <c r="GG109" i="28"/>
  <c r="GF109" i="28"/>
  <c r="GE109" i="28"/>
  <c r="GD109" i="28"/>
  <c r="GC109" i="28"/>
  <c r="GB109" i="28"/>
  <c r="GA109" i="28"/>
  <c r="FZ109" i="28"/>
  <c r="FK109" i="28"/>
  <c r="FI109" i="28"/>
  <c r="FH109" i="28"/>
  <c r="FG109" i="28"/>
  <c r="FF109" i="28"/>
  <c r="CO109" i="28"/>
  <c r="CN109" i="28"/>
  <c r="CM109" i="28"/>
  <c r="CE109" i="28"/>
  <c r="BM109" i="28"/>
  <c r="BL109" i="28"/>
  <c r="BK109" i="28"/>
  <c r="BJ109" i="28"/>
  <c r="BI109" i="28"/>
  <c r="BH109" i="28"/>
  <c r="BG109" i="28"/>
  <c r="BC109" i="28"/>
  <c r="BB109" i="28"/>
  <c r="BA109" i="28"/>
  <c r="AZ109" i="28"/>
  <c r="AY109" i="28"/>
  <c r="AX109" i="28"/>
  <c r="AW109" i="28"/>
  <c r="AV109" i="28"/>
  <c r="AU109" i="28"/>
  <c r="AT109" i="28"/>
  <c r="AS109" i="28"/>
  <c r="AR109" i="28"/>
  <c r="AQ109" i="28"/>
  <c r="GG108" i="28"/>
  <c r="GF108" i="28"/>
  <c r="GE108" i="28"/>
  <c r="GD108" i="28"/>
  <c r="GC108" i="28"/>
  <c r="GB108" i="28"/>
  <c r="GA108" i="28"/>
  <c r="FZ108" i="28"/>
  <c r="FK108" i="28"/>
  <c r="FI108" i="28"/>
  <c r="FH108" i="28"/>
  <c r="FG108" i="28"/>
  <c r="FF108" i="28"/>
  <c r="CE108" i="28"/>
  <c r="BM108" i="28"/>
  <c r="BL108" i="28"/>
  <c r="BK108" i="28"/>
  <c r="BJ108" i="28"/>
  <c r="BI108" i="28"/>
  <c r="BH108" i="28"/>
  <c r="BG108" i="28"/>
  <c r="BC108" i="28"/>
  <c r="BB108" i="28"/>
  <c r="BA108" i="28"/>
  <c r="AZ108" i="28"/>
  <c r="AY108" i="28"/>
  <c r="AX108" i="28"/>
  <c r="AW108" i="28"/>
  <c r="AV108" i="28"/>
  <c r="AU108" i="28"/>
  <c r="AT108" i="28"/>
  <c r="AS108" i="28"/>
  <c r="AR108" i="28"/>
  <c r="AQ108" i="28"/>
  <c r="GG107" i="28"/>
  <c r="GF107" i="28"/>
  <c r="GE107" i="28"/>
  <c r="GD107" i="28"/>
  <c r="GC107" i="28"/>
  <c r="GB107" i="28"/>
  <c r="GA107" i="28"/>
  <c r="FZ107" i="28"/>
  <c r="FK107" i="28"/>
  <c r="FI107" i="28"/>
  <c r="FH107" i="28"/>
  <c r="FG107" i="28"/>
  <c r="FF107" i="28"/>
  <c r="CE107" i="28"/>
  <c r="BM107" i="28"/>
  <c r="BL107" i="28"/>
  <c r="BK107" i="28"/>
  <c r="BJ107" i="28"/>
  <c r="BI107" i="28"/>
  <c r="BH107" i="28"/>
  <c r="BG107" i="28"/>
  <c r="BC107" i="28"/>
  <c r="BB107" i="28"/>
  <c r="BA107" i="28"/>
  <c r="AZ107" i="28"/>
  <c r="AY107" i="28"/>
  <c r="AX107" i="28"/>
  <c r="AW107" i="28"/>
  <c r="AV107" i="28"/>
  <c r="AU107" i="28"/>
  <c r="AT107" i="28"/>
  <c r="AS107" i="28"/>
  <c r="AR107" i="28"/>
  <c r="AQ107" i="28"/>
  <c r="GG106" i="28"/>
  <c r="GF106" i="28"/>
  <c r="GE106" i="28"/>
  <c r="GD106" i="28"/>
  <c r="GC106" i="28"/>
  <c r="GB106" i="28"/>
  <c r="GA106" i="28"/>
  <c r="FZ106" i="28"/>
  <c r="FK106" i="28"/>
  <c r="FI106" i="28"/>
  <c r="FH106" i="28"/>
  <c r="FG106" i="28"/>
  <c r="FF106" i="28"/>
  <c r="CE106" i="28"/>
  <c r="BM106" i="28"/>
  <c r="BL106" i="28"/>
  <c r="BK106" i="28"/>
  <c r="BJ106" i="28"/>
  <c r="BI106" i="28"/>
  <c r="BH106" i="28"/>
  <c r="BG106" i="28"/>
  <c r="BC106" i="28"/>
  <c r="BB106" i="28"/>
  <c r="BA106" i="28"/>
  <c r="AZ106" i="28"/>
  <c r="AY106" i="28"/>
  <c r="AX106" i="28"/>
  <c r="AW106" i="28"/>
  <c r="AV106" i="28"/>
  <c r="AU106" i="28"/>
  <c r="AT106" i="28"/>
  <c r="AS106" i="28"/>
  <c r="AR106" i="28"/>
  <c r="AQ106" i="28"/>
  <c r="FK105" i="28"/>
  <c r="FI105" i="28"/>
  <c r="FH105" i="28"/>
  <c r="FG105" i="28"/>
  <c r="CO105" i="28"/>
  <c r="CN105" i="28"/>
  <c r="CE105" i="28"/>
  <c r="BM105" i="28"/>
  <c r="BL105" i="28"/>
  <c r="BK105" i="28"/>
  <c r="BJ105" i="28"/>
  <c r="BI105" i="28"/>
  <c r="BH105" i="28"/>
  <c r="BG105" i="28"/>
  <c r="BC105" i="28"/>
  <c r="BB105" i="28"/>
  <c r="BA105" i="28"/>
  <c r="AZ105" i="28"/>
  <c r="AY105" i="28"/>
  <c r="AX105" i="28"/>
  <c r="AW105" i="28"/>
  <c r="AV105" i="28"/>
  <c r="AU105" i="28"/>
  <c r="AT105" i="28"/>
  <c r="AS105" i="28"/>
  <c r="AR105" i="28"/>
  <c r="AQ105" i="28"/>
  <c r="GG104" i="28"/>
  <c r="GF104" i="28"/>
  <c r="GE104" i="28"/>
  <c r="GD104" i="28"/>
  <c r="GC104" i="28"/>
  <c r="GB104" i="28"/>
  <c r="GA104" i="28"/>
  <c r="FZ104" i="28"/>
  <c r="FK104" i="28"/>
  <c r="FI104" i="28"/>
  <c r="FH104" i="28"/>
  <c r="FG104" i="28"/>
  <c r="FF104" i="28"/>
  <c r="CO104" i="28"/>
  <c r="CN104" i="28"/>
  <c r="CE104" i="28"/>
  <c r="BM104" i="28"/>
  <c r="BL104" i="28"/>
  <c r="BK104" i="28"/>
  <c r="BJ104" i="28"/>
  <c r="BI104" i="28"/>
  <c r="BH104" i="28"/>
  <c r="BG104" i="28"/>
  <c r="BC104" i="28"/>
  <c r="BB104" i="28"/>
  <c r="BA104" i="28"/>
  <c r="AZ104" i="28"/>
  <c r="AY104" i="28"/>
  <c r="AX104" i="28"/>
  <c r="AW104" i="28"/>
  <c r="AV104" i="28"/>
  <c r="AU104" i="28"/>
  <c r="AT104" i="28"/>
  <c r="AS104" i="28"/>
  <c r="AR104" i="28"/>
  <c r="AQ104" i="28"/>
  <c r="GG103" i="28"/>
  <c r="GF103" i="28"/>
  <c r="GE103" i="28"/>
  <c r="GD103" i="28"/>
  <c r="GC103" i="28"/>
  <c r="GB103" i="28"/>
  <c r="GA103" i="28"/>
  <c r="FZ103" i="28"/>
  <c r="FK103" i="28"/>
  <c r="FI103" i="28"/>
  <c r="FH103" i="28"/>
  <c r="FG103" i="28"/>
  <c r="CO103" i="28"/>
  <c r="CN103" i="28"/>
  <c r="CE103" i="28"/>
  <c r="BM103" i="28"/>
  <c r="BL103" i="28"/>
  <c r="BK103" i="28"/>
  <c r="BJ103" i="28"/>
  <c r="BI103" i="28"/>
  <c r="BH103" i="28"/>
  <c r="BG103" i="28"/>
  <c r="BC103" i="28"/>
  <c r="BB103" i="28"/>
  <c r="BA103" i="28"/>
  <c r="AZ103" i="28"/>
  <c r="AY103" i="28"/>
  <c r="AX103" i="28"/>
  <c r="AW103" i="28"/>
  <c r="AV103" i="28"/>
  <c r="AU103" i="28"/>
  <c r="AT103" i="28"/>
  <c r="AS103" i="28"/>
  <c r="AR103" i="28"/>
  <c r="AQ103" i="28"/>
  <c r="GG102" i="28"/>
  <c r="GF102" i="28"/>
  <c r="GE102" i="28"/>
  <c r="GD102" i="28"/>
  <c r="GC102" i="28"/>
  <c r="GB102" i="28"/>
  <c r="GA102" i="28"/>
  <c r="FZ102" i="28"/>
  <c r="FK102" i="28"/>
  <c r="FI102" i="28"/>
  <c r="FH102" i="28"/>
  <c r="FG102" i="28"/>
  <c r="FF102" i="28"/>
  <c r="CO102" i="28"/>
  <c r="CN102" i="28"/>
  <c r="CE102" i="28"/>
  <c r="BM102" i="28"/>
  <c r="BL102" i="28"/>
  <c r="BK102" i="28"/>
  <c r="BJ102" i="28"/>
  <c r="BI102" i="28"/>
  <c r="BH102" i="28"/>
  <c r="BG102" i="28"/>
  <c r="BC102" i="28"/>
  <c r="BB102" i="28"/>
  <c r="BA102" i="28"/>
  <c r="AZ102" i="28"/>
  <c r="AY102" i="28"/>
  <c r="AX102" i="28"/>
  <c r="AW102" i="28"/>
  <c r="AV102" i="28"/>
  <c r="AU102" i="28"/>
  <c r="AT102" i="28"/>
  <c r="AS102" i="28"/>
  <c r="AR102" i="28"/>
  <c r="AQ102" i="28"/>
  <c r="GG101" i="28"/>
  <c r="GF101" i="28"/>
  <c r="GE101" i="28"/>
  <c r="GD101" i="28"/>
  <c r="GC101" i="28"/>
  <c r="GB101" i="28"/>
  <c r="GA101" i="28"/>
  <c r="FZ101" i="28"/>
  <c r="FK101" i="28"/>
  <c r="FI101" i="28"/>
  <c r="FH101" i="28"/>
  <c r="FG101" i="28"/>
  <c r="FF101" i="28"/>
  <c r="CO101" i="28"/>
  <c r="CN101" i="28"/>
  <c r="CE101" i="28"/>
  <c r="BM101" i="28"/>
  <c r="BL101" i="28"/>
  <c r="BK101" i="28"/>
  <c r="BJ101" i="28"/>
  <c r="BI101" i="28"/>
  <c r="BH101" i="28"/>
  <c r="BG101" i="28"/>
  <c r="BC101" i="28"/>
  <c r="BB101" i="28"/>
  <c r="BA101" i="28"/>
  <c r="AZ101" i="28"/>
  <c r="AY101" i="28"/>
  <c r="AX101" i="28"/>
  <c r="AW101" i="28"/>
  <c r="AV101" i="28"/>
  <c r="AU101" i="28"/>
  <c r="AT101" i="28"/>
  <c r="AS101" i="28"/>
  <c r="AR101" i="28"/>
  <c r="AQ101" i="28"/>
  <c r="GG100" i="28"/>
  <c r="GF100" i="28"/>
  <c r="GE100" i="28"/>
  <c r="GD100" i="28"/>
  <c r="GC100" i="28"/>
  <c r="GB100" i="28"/>
  <c r="GA100" i="28"/>
  <c r="FZ100" i="28"/>
  <c r="FK100" i="28"/>
  <c r="FI100" i="28"/>
  <c r="FH100" i="28"/>
  <c r="FG100" i="28"/>
  <c r="FF100" i="28"/>
  <c r="CO100" i="28"/>
  <c r="CN100" i="28"/>
  <c r="CE100" i="28"/>
  <c r="BM100" i="28"/>
  <c r="BL100" i="28"/>
  <c r="BK100" i="28"/>
  <c r="BJ100" i="28"/>
  <c r="BI100" i="28"/>
  <c r="BH100" i="28"/>
  <c r="BG100" i="28"/>
  <c r="BC100" i="28"/>
  <c r="BB100" i="28"/>
  <c r="BA100" i="28"/>
  <c r="AZ100" i="28"/>
  <c r="AY100" i="28"/>
  <c r="AX100" i="28"/>
  <c r="AW100" i="28"/>
  <c r="AV100" i="28"/>
  <c r="AU100" i="28"/>
  <c r="AT100" i="28"/>
  <c r="AS100" i="28"/>
  <c r="AR100" i="28"/>
  <c r="AQ100" i="28"/>
  <c r="GG99" i="28"/>
  <c r="GF99" i="28"/>
  <c r="GE99" i="28"/>
  <c r="GD99" i="28"/>
  <c r="GC99" i="28"/>
  <c r="GB99" i="28"/>
  <c r="GA99" i="28"/>
  <c r="FZ99" i="28"/>
  <c r="FK99" i="28"/>
  <c r="FI99" i="28"/>
  <c r="FH99" i="28"/>
  <c r="FG99" i="28"/>
  <c r="FF99" i="28"/>
  <c r="CO99" i="28"/>
  <c r="CN99" i="28"/>
  <c r="CE99" i="28"/>
  <c r="BM99" i="28"/>
  <c r="BL99" i="28"/>
  <c r="BK99" i="28"/>
  <c r="BJ99" i="28"/>
  <c r="BI99" i="28"/>
  <c r="BH99" i="28"/>
  <c r="BG99" i="28"/>
  <c r="BC99" i="28"/>
  <c r="BB99" i="28"/>
  <c r="BA99" i="28"/>
  <c r="AZ99" i="28"/>
  <c r="AY99" i="28"/>
  <c r="AX99" i="28"/>
  <c r="AW99" i="28"/>
  <c r="AV99" i="28"/>
  <c r="AU99" i="28"/>
  <c r="AT99" i="28"/>
  <c r="AS99" i="28"/>
  <c r="AR99" i="28"/>
  <c r="AQ99" i="28"/>
  <c r="GG98" i="28"/>
  <c r="GF98" i="28"/>
  <c r="GE98" i="28"/>
  <c r="GD98" i="28"/>
  <c r="GC98" i="28"/>
  <c r="GB98" i="28"/>
  <c r="GA98" i="28"/>
  <c r="FZ98" i="28"/>
  <c r="FK98" i="28"/>
  <c r="FI98" i="28"/>
  <c r="FH98" i="28"/>
  <c r="FG98" i="28"/>
  <c r="FF98" i="28"/>
  <c r="CO98" i="28"/>
  <c r="CN98" i="28"/>
  <c r="CE98" i="28"/>
  <c r="BM98" i="28"/>
  <c r="BL98" i="28"/>
  <c r="BK98" i="28"/>
  <c r="BJ98" i="28"/>
  <c r="BI98" i="28"/>
  <c r="BH98" i="28"/>
  <c r="BG98" i="28"/>
  <c r="BC98" i="28"/>
  <c r="BB98" i="28"/>
  <c r="BA98" i="28"/>
  <c r="AZ98" i="28"/>
  <c r="AY98" i="28"/>
  <c r="AX98" i="28"/>
  <c r="AW98" i="28"/>
  <c r="AV98" i="28"/>
  <c r="AU98" i="28"/>
  <c r="AT98" i="28"/>
  <c r="AS98" i="28"/>
  <c r="AR98" i="28"/>
  <c r="AQ98" i="28"/>
  <c r="GG97" i="28"/>
  <c r="GF97" i="28"/>
  <c r="GE97" i="28"/>
  <c r="GD97" i="28"/>
  <c r="GC97" i="28"/>
  <c r="GB97" i="28"/>
  <c r="GA97" i="28"/>
  <c r="FZ97" i="28"/>
  <c r="FK97" i="28"/>
  <c r="FI97" i="28"/>
  <c r="FH97" i="28"/>
  <c r="FG97" i="28"/>
  <c r="FF97" i="28"/>
  <c r="CE97" i="28"/>
  <c r="BM97" i="28"/>
  <c r="BL97" i="28"/>
  <c r="BK97" i="28"/>
  <c r="BJ97" i="28"/>
  <c r="BI97" i="28"/>
  <c r="BH97" i="28"/>
  <c r="BG97" i="28"/>
  <c r="BC97" i="28"/>
  <c r="BB97" i="28"/>
  <c r="BA97" i="28"/>
  <c r="AZ97" i="28"/>
  <c r="AY97" i="28"/>
  <c r="AX97" i="28"/>
  <c r="AW97" i="28"/>
  <c r="AV97" i="28"/>
  <c r="AU97" i="28"/>
  <c r="AT97" i="28"/>
  <c r="AS97" i="28"/>
  <c r="AR97" i="28"/>
  <c r="AQ97" i="28"/>
  <c r="GG96" i="28"/>
  <c r="GF96" i="28"/>
  <c r="GE96" i="28"/>
  <c r="GD96" i="28"/>
  <c r="GC96" i="28"/>
  <c r="GB96" i="28"/>
  <c r="GA96" i="28"/>
  <c r="FZ96" i="28"/>
  <c r="FK96" i="28"/>
  <c r="FI96" i="28"/>
  <c r="FH96" i="28"/>
  <c r="FG96" i="28"/>
  <c r="FF96" i="28"/>
  <c r="CO96" i="28"/>
  <c r="CN96" i="28"/>
  <c r="CE96" i="28"/>
  <c r="BM96" i="28"/>
  <c r="BL96" i="28"/>
  <c r="BK96" i="28"/>
  <c r="BJ96" i="28"/>
  <c r="BI96" i="28"/>
  <c r="BH96" i="28"/>
  <c r="BG96" i="28"/>
  <c r="BC96" i="28"/>
  <c r="BB96" i="28"/>
  <c r="BA96" i="28"/>
  <c r="AZ96" i="28"/>
  <c r="AY96" i="28"/>
  <c r="AX96" i="28"/>
  <c r="AW96" i="28"/>
  <c r="AV96" i="28"/>
  <c r="AU96" i="28"/>
  <c r="AT96" i="28"/>
  <c r="AS96" i="28"/>
  <c r="AR96" i="28"/>
  <c r="AQ96" i="28"/>
  <c r="GG95" i="28"/>
  <c r="GF95" i="28"/>
  <c r="GE95" i="28"/>
  <c r="GD95" i="28"/>
  <c r="GC95" i="28"/>
  <c r="GB95" i="28"/>
  <c r="GA95" i="28"/>
  <c r="FZ95" i="28"/>
  <c r="FK95" i="28"/>
  <c r="FI95" i="28"/>
  <c r="FH95" i="28"/>
  <c r="FG95" i="28"/>
  <c r="FF95" i="28"/>
  <c r="CO95" i="28"/>
  <c r="CN95" i="28"/>
  <c r="CE95" i="28"/>
  <c r="BM95" i="28"/>
  <c r="BL95" i="28"/>
  <c r="BK95" i="28"/>
  <c r="BJ95" i="28"/>
  <c r="BI95" i="28"/>
  <c r="BH95" i="28"/>
  <c r="BG95" i="28"/>
  <c r="BC95" i="28"/>
  <c r="BB95" i="28"/>
  <c r="BA95" i="28"/>
  <c r="AZ95" i="28"/>
  <c r="AY95" i="28"/>
  <c r="AX95" i="28"/>
  <c r="AW95" i="28"/>
  <c r="AV95" i="28"/>
  <c r="AU95" i="28"/>
  <c r="AT95" i="28"/>
  <c r="AS95" i="28"/>
  <c r="AR95" i="28"/>
  <c r="AQ95" i="28"/>
  <c r="GG94" i="28"/>
  <c r="GF94" i="28"/>
  <c r="GE94" i="28"/>
  <c r="GD94" i="28"/>
  <c r="GC94" i="28"/>
  <c r="GB94" i="28"/>
  <c r="GA94" i="28"/>
  <c r="FZ94" i="28"/>
  <c r="FK94" i="28"/>
  <c r="FI94" i="28"/>
  <c r="FH94" i="28"/>
  <c r="FG94" i="28"/>
  <c r="FF94" i="28"/>
  <c r="CO94" i="28"/>
  <c r="CN94" i="28"/>
  <c r="CE94" i="28"/>
  <c r="BM94" i="28"/>
  <c r="BL94" i="28"/>
  <c r="BK94" i="28"/>
  <c r="BJ94" i="28"/>
  <c r="BI94" i="28"/>
  <c r="BH94" i="28"/>
  <c r="BG94" i="28"/>
  <c r="BC94" i="28"/>
  <c r="BB94" i="28"/>
  <c r="BA94" i="28"/>
  <c r="AZ94" i="28"/>
  <c r="AY94" i="28"/>
  <c r="AX94" i="28"/>
  <c r="AW94" i="28"/>
  <c r="AV94" i="28"/>
  <c r="AU94" i="28"/>
  <c r="AT94" i="28"/>
  <c r="AS94" i="28"/>
  <c r="AR94" i="28"/>
  <c r="AQ94" i="28"/>
  <c r="GG93" i="28"/>
  <c r="GF93" i="28"/>
  <c r="GE93" i="28"/>
  <c r="GD93" i="28"/>
  <c r="GC93" i="28"/>
  <c r="GB93" i="28"/>
  <c r="GA93" i="28"/>
  <c r="FZ93" i="28"/>
  <c r="FK93" i="28"/>
  <c r="FI93" i="28"/>
  <c r="FH93" i="28"/>
  <c r="FG93" i="28"/>
  <c r="FF93" i="28"/>
  <c r="CE93" i="28"/>
  <c r="BM93" i="28"/>
  <c r="BL93" i="28"/>
  <c r="BK93" i="28"/>
  <c r="BJ93" i="28"/>
  <c r="BI93" i="28"/>
  <c r="BH93" i="28"/>
  <c r="BG93" i="28"/>
  <c r="BC93" i="28"/>
  <c r="BB93" i="28"/>
  <c r="BA93" i="28"/>
  <c r="AZ93" i="28"/>
  <c r="AY93" i="28"/>
  <c r="AX93" i="28"/>
  <c r="AW93" i="28"/>
  <c r="AV93" i="28"/>
  <c r="AU93" i="28"/>
  <c r="AT93" i="28"/>
  <c r="AS93" i="28"/>
  <c r="AR93" i="28"/>
  <c r="AQ93" i="28"/>
  <c r="GG92" i="28"/>
  <c r="GF92" i="28"/>
  <c r="GE92" i="28"/>
  <c r="GD92" i="28"/>
  <c r="GC92" i="28"/>
  <c r="GB92" i="28"/>
  <c r="GA92" i="28"/>
  <c r="FZ92" i="28"/>
  <c r="FK92" i="28"/>
  <c r="FI92" i="28"/>
  <c r="FH92" i="28"/>
  <c r="FG92" i="28"/>
  <c r="FF92" i="28"/>
  <c r="CO92" i="28"/>
  <c r="CN92" i="28"/>
  <c r="CE92" i="28"/>
  <c r="BM92" i="28"/>
  <c r="BL92" i="28"/>
  <c r="BK92" i="28"/>
  <c r="BJ92" i="28"/>
  <c r="BI92" i="28"/>
  <c r="BH92" i="28"/>
  <c r="BG92" i="28"/>
  <c r="BC92" i="28"/>
  <c r="BB92" i="28"/>
  <c r="BA92" i="28"/>
  <c r="AZ92" i="28"/>
  <c r="AY92" i="28"/>
  <c r="AX92" i="28"/>
  <c r="AW92" i="28"/>
  <c r="AV92" i="28"/>
  <c r="AU92" i="28"/>
  <c r="AT92" i="28"/>
  <c r="AS92" i="28"/>
  <c r="AR92" i="28"/>
  <c r="AQ92" i="28"/>
  <c r="GG91" i="28"/>
  <c r="GF91" i="28"/>
  <c r="GE91" i="28"/>
  <c r="GD91" i="28"/>
  <c r="GC91" i="28"/>
  <c r="GB91" i="28"/>
  <c r="GA91" i="28"/>
  <c r="FZ91" i="28"/>
  <c r="FK91" i="28"/>
  <c r="FI91" i="28"/>
  <c r="FH91" i="28"/>
  <c r="FG91" i="28"/>
  <c r="FF91" i="28"/>
  <c r="CO91" i="28"/>
  <c r="CN91" i="28"/>
  <c r="CE91" i="28"/>
  <c r="BM91" i="28"/>
  <c r="BL91" i="28"/>
  <c r="BK91" i="28"/>
  <c r="BJ91" i="28"/>
  <c r="BI91" i="28"/>
  <c r="BH91" i="28"/>
  <c r="BG91" i="28"/>
  <c r="BC91" i="28"/>
  <c r="BB91" i="28"/>
  <c r="BA91" i="28"/>
  <c r="AZ91" i="28"/>
  <c r="AY91" i="28"/>
  <c r="AX91" i="28"/>
  <c r="AW91" i="28"/>
  <c r="AV91" i="28"/>
  <c r="AU91" i="28"/>
  <c r="AT91" i="28"/>
  <c r="AS91" i="28"/>
  <c r="AR91" i="28"/>
  <c r="AQ91" i="28"/>
  <c r="GG90" i="28"/>
  <c r="GF90" i="28"/>
  <c r="GE90" i="28"/>
  <c r="GD90" i="28"/>
  <c r="GC90" i="28"/>
  <c r="GB90" i="28"/>
  <c r="GA90" i="28"/>
  <c r="FZ90" i="28"/>
  <c r="FK90" i="28"/>
  <c r="FI90" i="28"/>
  <c r="FH90" i="28"/>
  <c r="FG90" i="28"/>
  <c r="FF90" i="28"/>
  <c r="CO90" i="28"/>
  <c r="CN90" i="28"/>
  <c r="CE90" i="28"/>
  <c r="BM90" i="28"/>
  <c r="BL90" i="28"/>
  <c r="BK90" i="28"/>
  <c r="BJ90" i="28"/>
  <c r="BI90" i="28"/>
  <c r="BH90" i="28"/>
  <c r="BG90" i="28"/>
  <c r="BC90" i="28"/>
  <c r="BB90" i="28"/>
  <c r="BA90" i="28"/>
  <c r="AZ90" i="28"/>
  <c r="AY90" i="28"/>
  <c r="AX90" i="28"/>
  <c r="AW90" i="28"/>
  <c r="AV90" i="28"/>
  <c r="AU90" i="28"/>
  <c r="AT90" i="28"/>
  <c r="AS90" i="28"/>
  <c r="AR90" i="28"/>
  <c r="AQ90" i="28"/>
  <c r="GG89" i="28"/>
  <c r="GF89" i="28"/>
  <c r="GE89" i="28"/>
  <c r="GD89" i="28"/>
  <c r="GC89" i="28"/>
  <c r="GB89" i="28"/>
  <c r="GA89" i="28"/>
  <c r="FZ89" i="28"/>
  <c r="FK89" i="28"/>
  <c r="FI89" i="28"/>
  <c r="FH89" i="28"/>
  <c r="FG89" i="28"/>
  <c r="FF89" i="28"/>
  <c r="CO89" i="28"/>
  <c r="CN89" i="28"/>
  <c r="CE89" i="28"/>
  <c r="BM89" i="28"/>
  <c r="BL89" i="28"/>
  <c r="BK89" i="28"/>
  <c r="BJ89" i="28"/>
  <c r="BI89" i="28"/>
  <c r="BH89" i="28"/>
  <c r="BG89" i="28"/>
  <c r="BC89" i="28"/>
  <c r="BB89" i="28"/>
  <c r="BA89" i="28"/>
  <c r="AZ89" i="28"/>
  <c r="AY89" i="28"/>
  <c r="AX89" i="28"/>
  <c r="AW89" i="28"/>
  <c r="AV89" i="28"/>
  <c r="AU89" i="28"/>
  <c r="AT89" i="28"/>
  <c r="AS89" i="28"/>
  <c r="AR89" i="28"/>
  <c r="AQ89" i="28"/>
  <c r="GG88" i="28"/>
  <c r="GF88" i="28"/>
  <c r="GE88" i="28"/>
  <c r="GD88" i="28"/>
  <c r="GC88" i="28"/>
  <c r="GB88" i="28"/>
  <c r="GA88" i="28"/>
  <c r="FZ88" i="28"/>
  <c r="FK88" i="28"/>
  <c r="FI88" i="28"/>
  <c r="FH88" i="28"/>
  <c r="FG88" i="28"/>
  <c r="FF88" i="28"/>
  <c r="CE88" i="28"/>
  <c r="CM88" i="28" s="1"/>
  <c r="BM88" i="28"/>
  <c r="BL88" i="28"/>
  <c r="BK88" i="28"/>
  <c r="BJ88" i="28"/>
  <c r="BI88" i="28"/>
  <c r="BH88" i="28"/>
  <c r="BG88" i="28"/>
  <c r="BC88" i="28"/>
  <c r="BB88" i="28"/>
  <c r="BA88" i="28"/>
  <c r="AZ88" i="28"/>
  <c r="AY88" i="28"/>
  <c r="AX88" i="28"/>
  <c r="AW88" i="28"/>
  <c r="AV88" i="28"/>
  <c r="AU88" i="28"/>
  <c r="AT88" i="28"/>
  <c r="AS88" i="28"/>
  <c r="AR88" i="28"/>
  <c r="AQ88" i="28"/>
  <c r="GG87" i="28"/>
  <c r="GF87" i="28"/>
  <c r="GE87" i="28"/>
  <c r="GD87" i="28"/>
  <c r="GC87" i="28"/>
  <c r="GB87" i="28"/>
  <c r="GA87" i="28"/>
  <c r="FZ87" i="28"/>
  <c r="FK87" i="28"/>
  <c r="FI87" i="28"/>
  <c r="FH87" i="28"/>
  <c r="FG87" i="28"/>
  <c r="FF87" i="28"/>
  <c r="CE87" i="28"/>
  <c r="BM87" i="28"/>
  <c r="BL87" i="28"/>
  <c r="BK87" i="28"/>
  <c r="BJ87" i="28"/>
  <c r="BI87" i="28"/>
  <c r="BH87" i="28"/>
  <c r="BG87" i="28"/>
  <c r="BC87" i="28"/>
  <c r="BB87" i="28"/>
  <c r="BA87" i="28"/>
  <c r="AZ87" i="28"/>
  <c r="AY87" i="28"/>
  <c r="AX87" i="28"/>
  <c r="AW87" i="28"/>
  <c r="AV87" i="28"/>
  <c r="AU87" i="28"/>
  <c r="AT87" i="28"/>
  <c r="AS87" i="28"/>
  <c r="AR87" i="28"/>
  <c r="AQ87" i="28"/>
  <c r="GG86" i="28"/>
  <c r="GF86" i="28"/>
  <c r="GE86" i="28"/>
  <c r="GD86" i="28"/>
  <c r="GC86" i="28"/>
  <c r="GB86" i="28"/>
  <c r="GA86" i="28"/>
  <c r="FZ86" i="28"/>
  <c r="FK86" i="28"/>
  <c r="FI86" i="28"/>
  <c r="FH86" i="28"/>
  <c r="FG86" i="28"/>
  <c r="FF86" i="28"/>
  <c r="CE86" i="28"/>
  <c r="BM86" i="28"/>
  <c r="BL86" i="28"/>
  <c r="BK86" i="28"/>
  <c r="BJ86" i="28"/>
  <c r="BI86" i="28"/>
  <c r="BH86" i="28"/>
  <c r="BG86" i="28"/>
  <c r="BC86" i="28"/>
  <c r="BB86" i="28"/>
  <c r="BA86" i="28"/>
  <c r="AZ86" i="28"/>
  <c r="AY86" i="28"/>
  <c r="AX86" i="28"/>
  <c r="AW86" i="28"/>
  <c r="AV86" i="28"/>
  <c r="AU86" i="28"/>
  <c r="AT86" i="28"/>
  <c r="AS86" i="28"/>
  <c r="AR86" i="28"/>
  <c r="AQ86" i="28"/>
  <c r="GG85" i="28"/>
  <c r="GF85" i="28"/>
  <c r="GE85" i="28"/>
  <c r="GD85" i="28"/>
  <c r="GC85" i="28"/>
  <c r="GB85" i="28"/>
  <c r="GA85" i="28"/>
  <c r="FZ85" i="28"/>
  <c r="FK85" i="28"/>
  <c r="FI85" i="28"/>
  <c r="FH85" i="28"/>
  <c r="FG85" i="28"/>
  <c r="FF85" i="28"/>
  <c r="CE85" i="28"/>
  <c r="BM85" i="28"/>
  <c r="BL85" i="28"/>
  <c r="BK85" i="28"/>
  <c r="BJ85" i="28"/>
  <c r="BI85" i="28"/>
  <c r="BH85" i="28"/>
  <c r="BG85" i="28"/>
  <c r="BC85" i="28"/>
  <c r="BB85" i="28"/>
  <c r="BA85" i="28"/>
  <c r="AZ85" i="28"/>
  <c r="AY85" i="28"/>
  <c r="AX85" i="28"/>
  <c r="AW85" i="28"/>
  <c r="AV85" i="28"/>
  <c r="AU85" i="28"/>
  <c r="AT85" i="28"/>
  <c r="AS85" i="28"/>
  <c r="AR85" i="28"/>
  <c r="AQ85" i="28"/>
  <c r="GG84" i="28"/>
  <c r="GF84" i="28"/>
  <c r="GD84" i="28"/>
  <c r="GC84" i="28"/>
  <c r="GB84" i="28"/>
  <c r="GA84" i="28"/>
  <c r="FZ84" i="28"/>
  <c r="FK84" i="28"/>
  <c r="FI84" i="28"/>
  <c r="FH84" i="28"/>
  <c r="FG84" i="28"/>
  <c r="FF84" i="28"/>
  <c r="CE84" i="28"/>
  <c r="BM84" i="28"/>
  <c r="BL84" i="28"/>
  <c r="BK84" i="28"/>
  <c r="BJ84" i="28"/>
  <c r="BI84" i="28"/>
  <c r="BH84" i="28"/>
  <c r="BG84" i="28"/>
  <c r="BC84" i="28"/>
  <c r="BB84" i="28"/>
  <c r="BA84" i="28"/>
  <c r="AZ84" i="28"/>
  <c r="AY84" i="28"/>
  <c r="AX84" i="28"/>
  <c r="AW84" i="28"/>
  <c r="AV84" i="28"/>
  <c r="AU84" i="28"/>
  <c r="AT84" i="28"/>
  <c r="AS84" i="28"/>
  <c r="AR84" i="28"/>
  <c r="AQ84" i="28"/>
  <c r="GG83" i="28"/>
  <c r="GF83" i="28"/>
  <c r="GE83" i="28"/>
  <c r="GD83" i="28"/>
  <c r="GC83" i="28"/>
  <c r="GB83" i="28"/>
  <c r="GA83" i="28"/>
  <c r="FZ83" i="28"/>
  <c r="FK83" i="28"/>
  <c r="FI83" i="28"/>
  <c r="FH83" i="28"/>
  <c r="FG83" i="28"/>
  <c r="FF83" i="28"/>
  <c r="CE83" i="28"/>
  <c r="BM83" i="28"/>
  <c r="BL83" i="28"/>
  <c r="BK83" i="28"/>
  <c r="BJ83" i="28"/>
  <c r="BI83" i="28"/>
  <c r="BH83" i="28"/>
  <c r="BG83" i="28"/>
  <c r="BC83" i="28"/>
  <c r="BB83" i="28"/>
  <c r="BA83" i="28"/>
  <c r="AZ83" i="28"/>
  <c r="AY83" i="28"/>
  <c r="AX83" i="28"/>
  <c r="AW83" i="28"/>
  <c r="AV83" i="28"/>
  <c r="AU83" i="28"/>
  <c r="AT83" i="28"/>
  <c r="AS83" i="28"/>
  <c r="AR83" i="28"/>
  <c r="AQ83" i="28"/>
  <c r="GG82" i="28"/>
  <c r="GF82" i="28"/>
  <c r="GE82" i="28"/>
  <c r="GD82" i="28"/>
  <c r="GC82" i="28"/>
  <c r="GB82" i="28"/>
  <c r="GA82" i="28"/>
  <c r="FZ82" i="28"/>
  <c r="FK82" i="28"/>
  <c r="FI82" i="28"/>
  <c r="FH82" i="28"/>
  <c r="FG82" i="28"/>
  <c r="FF82" i="28"/>
  <c r="CE82" i="28"/>
  <c r="BM82" i="28"/>
  <c r="BL82" i="28"/>
  <c r="BK82" i="28"/>
  <c r="BJ82" i="28"/>
  <c r="BI82" i="28"/>
  <c r="BH82" i="28"/>
  <c r="BG82" i="28"/>
  <c r="BC82" i="28"/>
  <c r="BB82" i="28"/>
  <c r="BA82" i="28"/>
  <c r="AZ82" i="28"/>
  <c r="AY82" i="28"/>
  <c r="AX82" i="28"/>
  <c r="AW82" i="28"/>
  <c r="AV82" i="28"/>
  <c r="AU82" i="28"/>
  <c r="AT82" i="28"/>
  <c r="AS82" i="28"/>
  <c r="AR82" i="28"/>
  <c r="AQ82" i="28"/>
  <c r="GG81" i="28"/>
  <c r="GF81" i="28"/>
  <c r="GE81" i="28"/>
  <c r="GD81" i="28"/>
  <c r="GC81" i="28"/>
  <c r="GB81" i="28"/>
  <c r="GA81" i="28"/>
  <c r="FZ81" i="28"/>
  <c r="FK81" i="28"/>
  <c r="FI81" i="28"/>
  <c r="FH81" i="28"/>
  <c r="FG81" i="28"/>
  <c r="FF81" i="28"/>
  <c r="CE81" i="28"/>
  <c r="BM81" i="28"/>
  <c r="BL81" i="28"/>
  <c r="BK81" i="28"/>
  <c r="BJ81" i="28"/>
  <c r="BI81" i="28"/>
  <c r="BH81" i="28"/>
  <c r="BG81" i="28"/>
  <c r="BC81" i="28"/>
  <c r="BB81" i="28"/>
  <c r="BA81" i="28"/>
  <c r="AZ81" i="28"/>
  <c r="AY81" i="28"/>
  <c r="AX81" i="28"/>
  <c r="AW81" i="28"/>
  <c r="AV81" i="28"/>
  <c r="AU81" i="28"/>
  <c r="AT81" i="28"/>
  <c r="AS81" i="28"/>
  <c r="AR81" i="28"/>
  <c r="AQ81" i="28"/>
  <c r="GG80" i="28"/>
  <c r="GF80" i="28"/>
  <c r="GE80" i="28"/>
  <c r="GD80" i="28"/>
  <c r="GC80" i="28"/>
  <c r="GB80" i="28"/>
  <c r="GA80" i="28"/>
  <c r="FZ80" i="28"/>
  <c r="FK80" i="28"/>
  <c r="FI80" i="28"/>
  <c r="FH80" i="28"/>
  <c r="FG80" i="28"/>
  <c r="FF80" i="28"/>
  <c r="CE80" i="28"/>
  <c r="BM80" i="28"/>
  <c r="BL80" i="28"/>
  <c r="BK80" i="28"/>
  <c r="BJ80" i="28"/>
  <c r="BI80" i="28"/>
  <c r="BH80" i="28"/>
  <c r="BG80" i="28"/>
  <c r="BC80" i="28"/>
  <c r="BB80" i="28"/>
  <c r="BA80" i="28"/>
  <c r="AZ80" i="28"/>
  <c r="AY80" i="28"/>
  <c r="AX80" i="28"/>
  <c r="AW80" i="28"/>
  <c r="AV80" i="28"/>
  <c r="AU80" i="28"/>
  <c r="AT80" i="28"/>
  <c r="AS80" i="28"/>
  <c r="AR80" i="28"/>
  <c r="AQ80" i="28"/>
  <c r="GG79" i="28"/>
  <c r="GF79" i="28"/>
  <c r="GE79" i="28"/>
  <c r="GD79" i="28"/>
  <c r="GC79" i="28"/>
  <c r="GB79" i="28"/>
  <c r="GA79" i="28"/>
  <c r="FZ79" i="28"/>
  <c r="FK79" i="28"/>
  <c r="FI79" i="28"/>
  <c r="FH79" i="28"/>
  <c r="FG79" i="28"/>
  <c r="FF79" i="28"/>
  <c r="CE79" i="28"/>
  <c r="BM79" i="28"/>
  <c r="BL79" i="28"/>
  <c r="BK79" i="28"/>
  <c r="BJ79" i="28"/>
  <c r="BI79" i="28"/>
  <c r="BH79" i="28"/>
  <c r="BG79" i="28"/>
  <c r="BC79" i="28"/>
  <c r="BB79" i="28"/>
  <c r="BA79" i="28"/>
  <c r="AZ79" i="28"/>
  <c r="AY79" i="28"/>
  <c r="AX79" i="28"/>
  <c r="AW79" i="28"/>
  <c r="AV79" i="28"/>
  <c r="AU79" i="28"/>
  <c r="AT79" i="28"/>
  <c r="AS79" i="28"/>
  <c r="AR79" i="28"/>
  <c r="AQ79" i="28"/>
  <c r="GG78" i="28"/>
  <c r="GF78" i="28"/>
  <c r="GE78" i="28"/>
  <c r="GD78" i="28"/>
  <c r="GC78" i="28"/>
  <c r="GB78" i="28"/>
  <c r="GA78" i="28"/>
  <c r="FZ78" i="28"/>
  <c r="FK78" i="28"/>
  <c r="FI78" i="28"/>
  <c r="FH78" i="28"/>
  <c r="FG78" i="28"/>
  <c r="FF78" i="28"/>
  <c r="CE78" i="28"/>
  <c r="BM78" i="28"/>
  <c r="BL78" i="28"/>
  <c r="BK78" i="28"/>
  <c r="BJ78" i="28"/>
  <c r="BI78" i="28"/>
  <c r="BH78" i="28"/>
  <c r="BG78" i="28"/>
  <c r="BC78" i="28"/>
  <c r="BB78" i="28"/>
  <c r="BA78" i="28"/>
  <c r="AZ78" i="28"/>
  <c r="AY78" i="28"/>
  <c r="AX78" i="28"/>
  <c r="AW78" i="28"/>
  <c r="AV78" i="28"/>
  <c r="AU78" i="28"/>
  <c r="AT78" i="28"/>
  <c r="AS78" i="28"/>
  <c r="AR78" i="28"/>
  <c r="AQ78" i="28"/>
  <c r="GG77" i="28"/>
  <c r="GF77" i="28"/>
  <c r="GE77" i="28"/>
  <c r="GD77" i="28"/>
  <c r="GC77" i="28"/>
  <c r="GB77" i="28"/>
  <c r="GA77" i="28"/>
  <c r="FZ77" i="28"/>
  <c r="FK77" i="28"/>
  <c r="FI77" i="28"/>
  <c r="FH77" i="28"/>
  <c r="FG77" i="28"/>
  <c r="FF77" i="28"/>
  <c r="CE77" i="28"/>
  <c r="BM77" i="28"/>
  <c r="BL77" i="28"/>
  <c r="BK77" i="28"/>
  <c r="BJ77" i="28"/>
  <c r="BI77" i="28"/>
  <c r="BH77" i="28"/>
  <c r="BG77" i="28"/>
  <c r="BC77" i="28"/>
  <c r="BB77" i="28"/>
  <c r="BA77" i="28"/>
  <c r="AZ77" i="28"/>
  <c r="AY77" i="28"/>
  <c r="AX77" i="28"/>
  <c r="AW77" i="28"/>
  <c r="AV77" i="28"/>
  <c r="AU77" i="28"/>
  <c r="AT77" i="28"/>
  <c r="AS77" i="28"/>
  <c r="AR77" i="28"/>
  <c r="AQ77" i="28"/>
  <c r="GG76" i="28"/>
  <c r="GF76" i="28"/>
  <c r="GE76" i="28"/>
  <c r="GD76" i="28"/>
  <c r="GC76" i="28"/>
  <c r="GB76" i="28"/>
  <c r="GA76" i="28"/>
  <c r="FZ76" i="28"/>
  <c r="FK76" i="28"/>
  <c r="FI76" i="28"/>
  <c r="FH76" i="28"/>
  <c r="FG76" i="28"/>
  <c r="FF76" i="28"/>
  <c r="CE76" i="28"/>
  <c r="BM76" i="28"/>
  <c r="BL76" i="28"/>
  <c r="BK76" i="28"/>
  <c r="BJ76" i="28"/>
  <c r="BI76" i="28"/>
  <c r="BH76" i="28"/>
  <c r="BG76" i="28"/>
  <c r="BC76" i="28"/>
  <c r="BB76" i="28"/>
  <c r="BA76" i="28"/>
  <c r="AZ76" i="28"/>
  <c r="AY76" i="28"/>
  <c r="AX76" i="28"/>
  <c r="AW76" i="28"/>
  <c r="AV76" i="28"/>
  <c r="AU76" i="28"/>
  <c r="AT76" i="28"/>
  <c r="AS76" i="28"/>
  <c r="AR76" i="28"/>
  <c r="AQ76" i="28"/>
  <c r="GG75" i="28"/>
  <c r="GF75" i="28"/>
  <c r="GE75" i="28"/>
  <c r="GD75" i="28"/>
  <c r="GC75" i="28"/>
  <c r="GB75" i="28"/>
  <c r="GA75" i="28"/>
  <c r="FZ75" i="28"/>
  <c r="FK75" i="28"/>
  <c r="FI75" i="28"/>
  <c r="FH75" i="28"/>
  <c r="FG75" i="28"/>
  <c r="FF75" i="28"/>
  <c r="CE75" i="28"/>
  <c r="BM75" i="28"/>
  <c r="BL75" i="28"/>
  <c r="BK75" i="28"/>
  <c r="BJ75" i="28"/>
  <c r="BI75" i="28"/>
  <c r="BH75" i="28"/>
  <c r="BG75" i="28"/>
  <c r="BC75" i="28"/>
  <c r="BB75" i="28"/>
  <c r="BA75" i="28"/>
  <c r="AZ75" i="28"/>
  <c r="AY75" i="28"/>
  <c r="AX75" i="28"/>
  <c r="AW75" i="28"/>
  <c r="AV75" i="28"/>
  <c r="AU75" i="28"/>
  <c r="AT75" i="28"/>
  <c r="AS75" i="28"/>
  <c r="AR75" i="28"/>
  <c r="AQ75" i="28"/>
  <c r="GG74" i="28"/>
  <c r="GF74" i="28"/>
  <c r="GE74" i="28"/>
  <c r="GD74" i="28"/>
  <c r="GC74" i="28"/>
  <c r="GB74" i="28"/>
  <c r="GA74" i="28"/>
  <c r="FZ74" i="28"/>
  <c r="FK74" i="28"/>
  <c r="FI74" i="28"/>
  <c r="FH74" i="28"/>
  <c r="FG74" i="28"/>
  <c r="FF74" i="28"/>
  <c r="CE74" i="28"/>
  <c r="BM74" i="28"/>
  <c r="BL74" i="28"/>
  <c r="BK74" i="28"/>
  <c r="BJ74" i="28"/>
  <c r="BI74" i="28"/>
  <c r="BH74" i="28"/>
  <c r="BG74" i="28"/>
  <c r="BC74" i="28"/>
  <c r="BB74" i="28"/>
  <c r="BA74" i="28"/>
  <c r="AZ74" i="28"/>
  <c r="AY74" i="28"/>
  <c r="AX74" i="28"/>
  <c r="AW74" i="28"/>
  <c r="AV74" i="28"/>
  <c r="AU74" i="28"/>
  <c r="AT74" i="28"/>
  <c r="AS74" i="28"/>
  <c r="AR74" i="28"/>
  <c r="AQ74" i="28"/>
  <c r="GG73" i="28"/>
  <c r="GF73" i="28"/>
  <c r="GE73" i="28"/>
  <c r="GD73" i="28"/>
  <c r="GC73" i="28"/>
  <c r="GB73" i="28"/>
  <c r="GA73" i="28"/>
  <c r="FZ73" i="28"/>
  <c r="FK73" i="28"/>
  <c r="FI73" i="28"/>
  <c r="FH73" i="28"/>
  <c r="FG73" i="28"/>
  <c r="CE73" i="28"/>
  <c r="BM73" i="28"/>
  <c r="BL73" i="28"/>
  <c r="BK73" i="28"/>
  <c r="BJ73" i="28"/>
  <c r="BI73" i="28"/>
  <c r="BH73" i="28"/>
  <c r="BG73" i="28"/>
  <c r="BC73" i="28"/>
  <c r="BB73" i="28"/>
  <c r="BA73" i="28"/>
  <c r="AZ73" i="28"/>
  <c r="AY73" i="28"/>
  <c r="AX73" i="28"/>
  <c r="AW73" i="28"/>
  <c r="AV73" i="28"/>
  <c r="AU73" i="28"/>
  <c r="AT73" i="28"/>
  <c r="AS73" i="28"/>
  <c r="AR73" i="28"/>
  <c r="AQ73" i="28"/>
  <c r="GG72" i="28"/>
  <c r="GF72" i="28"/>
  <c r="GE72" i="28"/>
  <c r="GD72" i="28"/>
  <c r="GC72" i="28"/>
  <c r="GB72" i="28"/>
  <c r="GA72" i="28"/>
  <c r="FZ72" i="28"/>
  <c r="FK72" i="28"/>
  <c r="FI72" i="28"/>
  <c r="FH72" i="28"/>
  <c r="FG72" i="28"/>
  <c r="FF72" i="28"/>
  <c r="CE72" i="28"/>
  <c r="BM72" i="28"/>
  <c r="BL72" i="28"/>
  <c r="BK72" i="28"/>
  <c r="BJ72" i="28"/>
  <c r="BI72" i="28"/>
  <c r="BH72" i="28"/>
  <c r="BG72" i="28"/>
  <c r="BC72" i="28"/>
  <c r="BB72" i="28"/>
  <c r="BA72" i="28"/>
  <c r="AZ72" i="28"/>
  <c r="AY72" i="28"/>
  <c r="AX72" i="28"/>
  <c r="AW72" i="28"/>
  <c r="AV72" i="28"/>
  <c r="AU72" i="28"/>
  <c r="AT72" i="28"/>
  <c r="AS72" i="28"/>
  <c r="AR72" i="28"/>
  <c r="AQ72" i="28"/>
  <c r="GG71" i="28"/>
  <c r="GF71" i="28"/>
  <c r="GE71" i="28"/>
  <c r="GD71" i="28"/>
  <c r="GC71" i="28"/>
  <c r="GB71" i="28"/>
  <c r="GA71" i="28"/>
  <c r="FZ71" i="28"/>
  <c r="FK71" i="28"/>
  <c r="FI71" i="28"/>
  <c r="FH71" i="28"/>
  <c r="FG71" i="28"/>
  <c r="FF71" i="28"/>
  <c r="CO71" i="28"/>
  <c r="CN71" i="28"/>
  <c r="CE71" i="28"/>
  <c r="BM71" i="28"/>
  <c r="BL71" i="28"/>
  <c r="BK71" i="28"/>
  <c r="BJ71" i="28"/>
  <c r="BI71" i="28"/>
  <c r="BH71" i="28"/>
  <c r="BG71" i="28"/>
  <c r="BC71" i="28"/>
  <c r="BB71" i="28"/>
  <c r="BA71" i="28"/>
  <c r="AZ71" i="28"/>
  <c r="AY71" i="28"/>
  <c r="AX71" i="28"/>
  <c r="AW71" i="28"/>
  <c r="AV71" i="28"/>
  <c r="AU71" i="28"/>
  <c r="AT71" i="28"/>
  <c r="AS71" i="28"/>
  <c r="AR71" i="28"/>
  <c r="AQ71" i="28"/>
  <c r="GG70" i="28"/>
  <c r="GF70" i="28"/>
  <c r="GE70" i="28"/>
  <c r="GD70" i="28"/>
  <c r="GC70" i="28"/>
  <c r="GB70" i="28"/>
  <c r="GA70" i="28"/>
  <c r="FZ70" i="28"/>
  <c r="FK70" i="28"/>
  <c r="FI70" i="28"/>
  <c r="FH70" i="28"/>
  <c r="FG70" i="28"/>
  <c r="FF70" i="28"/>
  <c r="CE70" i="28"/>
  <c r="BM70" i="28"/>
  <c r="BL70" i="28"/>
  <c r="BK70" i="28"/>
  <c r="BJ70" i="28"/>
  <c r="BI70" i="28"/>
  <c r="BH70" i="28"/>
  <c r="BG70" i="28"/>
  <c r="BC70" i="28"/>
  <c r="BB70" i="28"/>
  <c r="BA70" i="28"/>
  <c r="AZ70" i="28"/>
  <c r="AY70" i="28"/>
  <c r="AX70" i="28"/>
  <c r="AW70" i="28"/>
  <c r="AV70" i="28"/>
  <c r="AU70" i="28"/>
  <c r="AT70" i="28"/>
  <c r="AS70" i="28"/>
  <c r="AR70" i="28"/>
  <c r="AQ70" i="28"/>
  <c r="GG69" i="28"/>
  <c r="GF69" i="28"/>
  <c r="GE69" i="28"/>
  <c r="GD69" i="28"/>
  <c r="GC69" i="28"/>
  <c r="GB69" i="28"/>
  <c r="GA69" i="28"/>
  <c r="FZ69" i="28"/>
  <c r="FK69" i="28"/>
  <c r="FI69" i="28"/>
  <c r="FH69" i="28"/>
  <c r="FG69" i="28"/>
  <c r="FF69" i="28"/>
  <c r="CE69" i="28"/>
  <c r="BM69" i="28"/>
  <c r="BL69" i="28"/>
  <c r="BK69" i="28"/>
  <c r="BJ69" i="28"/>
  <c r="BI69" i="28"/>
  <c r="BH69" i="28"/>
  <c r="BG69" i="28"/>
  <c r="BC69" i="28"/>
  <c r="BB69" i="28"/>
  <c r="BA69" i="28"/>
  <c r="AZ69" i="28"/>
  <c r="AY69" i="28"/>
  <c r="AX69" i="28"/>
  <c r="AW69" i="28"/>
  <c r="AV69" i="28"/>
  <c r="AU69" i="28"/>
  <c r="AT69" i="28"/>
  <c r="AS69" i="28"/>
  <c r="AR69" i="28"/>
  <c r="AQ69" i="28"/>
  <c r="GG68" i="28"/>
  <c r="GF68" i="28"/>
  <c r="GE68" i="28"/>
  <c r="GD68" i="28"/>
  <c r="GC68" i="28"/>
  <c r="GB68" i="28"/>
  <c r="GA68" i="28"/>
  <c r="FZ68" i="28"/>
  <c r="FK68" i="28"/>
  <c r="FI68" i="28"/>
  <c r="FH68" i="28"/>
  <c r="FG68" i="28"/>
  <c r="FF68" i="28"/>
  <c r="CE68" i="28"/>
  <c r="BM68" i="28"/>
  <c r="BL68" i="28"/>
  <c r="BK68" i="28"/>
  <c r="BJ68" i="28"/>
  <c r="BI68" i="28"/>
  <c r="BH68" i="28"/>
  <c r="BG68" i="28"/>
  <c r="BC68" i="28"/>
  <c r="BB68" i="28"/>
  <c r="BA68" i="28"/>
  <c r="AZ68" i="28"/>
  <c r="AY68" i="28"/>
  <c r="AX68" i="28"/>
  <c r="AW68" i="28"/>
  <c r="AV68" i="28"/>
  <c r="AU68" i="28"/>
  <c r="AT68" i="28"/>
  <c r="AS68" i="28"/>
  <c r="AR68" i="28"/>
  <c r="AQ68" i="28"/>
  <c r="GG67" i="28"/>
  <c r="GF67" i="28"/>
  <c r="GE67" i="28"/>
  <c r="GD67" i="28"/>
  <c r="GC67" i="28"/>
  <c r="GB67" i="28"/>
  <c r="GA67" i="28"/>
  <c r="FZ67" i="28"/>
  <c r="FK67" i="28"/>
  <c r="FI67" i="28"/>
  <c r="FH67" i="28"/>
  <c r="FG67" i="28"/>
  <c r="FF67" i="28"/>
  <c r="BM67" i="28"/>
  <c r="BL67" i="28"/>
  <c r="BK67" i="28"/>
  <c r="BJ67" i="28"/>
  <c r="BI67" i="28"/>
  <c r="BH67" i="28"/>
  <c r="BG67" i="28"/>
  <c r="BC67" i="28"/>
  <c r="BB67" i="28"/>
  <c r="BA67" i="28"/>
  <c r="AZ67" i="28"/>
  <c r="AY67" i="28"/>
  <c r="AX67" i="28"/>
  <c r="AW67" i="28"/>
  <c r="AV67" i="28"/>
  <c r="AU67" i="28"/>
  <c r="AT67" i="28"/>
  <c r="AS67" i="28"/>
  <c r="AR67" i="28"/>
  <c r="AQ67" i="28"/>
  <c r="GG66" i="28"/>
  <c r="GF66" i="28"/>
  <c r="GE66" i="28"/>
  <c r="GD66" i="28"/>
  <c r="GC66" i="28"/>
  <c r="GB66" i="28"/>
  <c r="GA66" i="28"/>
  <c r="FZ66" i="28"/>
  <c r="FK66" i="28"/>
  <c r="FI66" i="28"/>
  <c r="FH66" i="28"/>
  <c r="FG66" i="28"/>
  <c r="FF66" i="28"/>
  <c r="CE66" i="28"/>
  <c r="BM66" i="28"/>
  <c r="BL66" i="28"/>
  <c r="BK66" i="28"/>
  <c r="BJ66" i="28"/>
  <c r="BI66" i="28"/>
  <c r="BH66" i="28"/>
  <c r="BG66" i="28"/>
  <c r="BC66" i="28"/>
  <c r="BB66" i="28"/>
  <c r="BA66" i="28"/>
  <c r="AZ66" i="28"/>
  <c r="AY66" i="28"/>
  <c r="AX66" i="28"/>
  <c r="AW66" i="28"/>
  <c r="AV66" i="28"/>
  <c r="AU66" i="28"/>
  <c r="AT66" i="28"/>
  <c r="AS66" i="28"/>
  <c r="AR66" i="28"/>
  <c r="AQ66" i="28"/>
  <c r="GG65" i="28"/>
  <c r="GF65" i="28"/>
  <c r="GE65" i="28"/>
  <c r="GD65" i="28"/>
  <c r="GC65" i="28"/>
  <c r="GB65" i="28"/>
  <c r="GA65" i="28"/>
  <c r="FZ65" i="28"/>
  <c r="FK65" i="28"/>
  <c r="FI65" i="28"/>
  <c r="FH65" i="28"/>
  <c r="FG65" i="28"/>
  <c r="FF65" i="28"/>
  <c r="CE65" i="28"/>
  <c r="BM65" i="28"/>
  <c r="BL65" i="28"/>
  <c r="BK65" i="28"/>
  <c r="BJ65" i="28"/>
  <c r="BI65" i="28"/>
  <c r="BH65" i="28"/>
  <c r="BG65" i="28"/>
  <c r="BC65" i="28"/>
  <c r="BB65" i="28"/>
  <c r="BA65" i="28"/>
  <c r="AZ65" i="28"/>
  <c r="AY65" i="28"/>
  <c r="AX65" i="28"/>
  <c r="AW65" i="28"/>
  <c r="AV65" i="28"/>
  <c r="AU65" i="28"/>
  <c r="AT65" i="28"/>
  <c r="AS65" i="28"/>
  <c r="AR65" i="28"/>
  <c r="AQ65" i="28"/>
  <c r="GG64" i="28"/>
  <c r="GF64" i="28"/>
  <c r="GE64" i="28"/>
  <c r="GD64" i="28"/>
  <c r="GC64" i="28"/>
  <c r="GB64" i="28"/>
  <c r="GA64" i="28"/>
  <c r="FZ64" i="28"/>
  <c r="FK64" i="28"/>
  <c r="FI64" i="28"/>
  <c r="FH64" i="28"/>
  <c r="FG64" i="28"/>
  <c r="FF64" i="28"/>
  <c r="CE64" i="28"/>
  <c r="BM64" i="28"/>
  <c r="BL64" i="28"/>
  <c r="BK64" i="28"/>
  <c r="BJ64" i="28"/>
  <c r="BI64" i="28"/>
  <c r="BH64" i="28"/>
  <c r="BG64" i="28"/>
  <c r="BC64" i="28"/>
  <c r="BB64" i="28"/>
  <c r="BA64" i="28"/>
  <c r="AZ64" i="28"/>
  <c r="AY64" i="28"/>
  <c r="AX64" i="28"/>
  <c r="AW64" i="28"/>
  <c r="AV64" i="28"/>
  <c r="AU64" i="28"/>
  <c r="AT64" i="28"/>
  <c r="AS64" i="28"/>
  <c r="AR64" i="28"/>
  <c r="AQ64" i="28"/>
  <c r="GG63" i="28"/>
  <c r="GF63" i="28"/>
  <c r="GE63" i="28"/>
  <c r="GD63" i="28"/>
  <c r="GC63" i="28"/>
  <c r="GB63" i="28"/>
  <c r="GA63" i="28"/>
  <c r="FZ63" i="28"/>
  <c r="FK63" i="28"/>
  <c r="FI63" i="28"/>
  <c r="FH63" i="28"/>
  <c r="FG63" i="28"/>
  <c r="FF63" i="28"/>
  <c r="CE63" i="28"/>
  <c r="BM63" i="28"/>
  <c r="BL63" i="28"/>
  <c r="BK63" i="28"/>
  <c r="BJ63" i="28"/>
  <c r="BI63" i="28"/>
  <c r="BH63" i="28"/>
  <c r="BG63" i="28"/>
  <c r="BC63" i="28"/>
  <c r="BB63" i="28"/>
  <c r="BA63" i="28"/>
  <c r="AZ63" i="28"/>
  <c r="AY63" i="28"/>
  <c r="AX63" i="28"/>
  <c r="AW63" i="28"/>
  <c r="AV63" i="28"/>
  <c r="AU63" i="28"/>
  <c r="AT63" i="28"/>
  <c r="AS63" i="28"/>
  <c r="AR63" i="28"/>
  <c r="AQ63" i="28"/>
  <c r="GG62" i="28"/>
  <c r="GF62" i="28"/>
  <c r="GE62" i="28"/>
  <c r="GD62" i="28"/>
  <c r="GC62" i="28"/>
  <c r="GB62" i="28"/>
  <c r="GA62" i="28"/>
  <c r="FZ62" i="28"/>
  <c r="FK62" i="28"/>
  <c r="FI62" i="28"/>
  <c r="FH62" i="28"/>
  <c r="FG62" i="28"/>
  <c r="FF62" i="28"/>
  <c r="CE62" i="28"/>
  <c r="BM62" i="28"/>
  <c r="BL62" i="28"/>
  <c r="BK62" i="28"/>
  <c r="BJ62" i="28"/>
  <c r="BI62" i="28"/>
  <c r="BH62" i="28"/>
  <c r="BG62" i="28"/>
  <c r="BC62" i="28"/>
  <c r="BB62" i="28"/>
  <c r="BA62" i="28"/>
  <c r="AZ62" i="28"/>
  <c r="AY62" i="28"/>
  <c r="AX62" i="28"/>
  <c r="AW62" i="28"/>
  <c r="AV62" i="28"/>
  <c r="AU62" i="28"/>
  <c r="AT62" i="28"/>
  <c r="AS62" i="28"/>
  <c r="AR62" i="28"/>
  <c r="AQ62" i="28"/>
  <c r="GG61" i="28"/>
  <c r="GF61" i="28"/>
  <c r="GE61" i="28"/>
  <c r="GD61" i="28"/>
  <c r="GC61" i="28"/>
  <c r="GB61" i="28"/>
  <c r="GA61" i="28"/>
  <c r="FZ61" i="28"/>
  <c r="FK61" i="28"/>
  <c r="FI61" i="28"/>
  <c r="FH61" i="28"/>
  <c r="FG61" i="28"/>
  <c r="FF61" i="28"/>
  <c r="CE61" i="28"/>
  <c r="CM61" i="28" s="1"/>
  <c r="BM61" i="28"/>
  <c r="BL61" i="28"/>
  <c r="BK61" i="28"/>
  <c r="BJ61" i="28"/>
  <c r="BI61" i="28"/>
  <c r="BH61" i="28"/>
  <c r="BG61" i="28"/>
  <c r="BC61" i="28"/>
  <c r="BB61" i="28"/>
  <c r="BA61" i="28"/>
  <c r="AZ61" i="28"/>
  <c r="AY61" i="28"/>
  <c r="AX61" i="28"/>
  <c r="AW61" i="28"/>
  <c r="AV61" i="28"/>
  <c r="AU61" i="28"/>
  <c r="AT61" i="28"/>
  <c r="AS61" i="28"/>
  <c r="AR61" i="28"/>
  <c r="AQ61" i="28"/>
  <c r="GG60" i="28"/>
  <c r="GF60" i="28"/>
  <c r="GE60" i="28"/>
  <c r="GD60" i="28"/>
  <c r="GC60" i="28"/>
  <c r="GB60" i="28"/>
  <c r="GA60" i="28"/>
  <c r="FZ60" i="28"/>
  <c r="FK60" i="28"/>
  <c r="FI60" i="28"/>
  <c r="FH60" i="28"/>
  <c r="FG60" i="28"/>
  <c r="FF60" i="28"/>
  <c r="CE60" i="28"/>
  <c r="CM60" i="28" s="1"/>
  <c r="BM60" i="28"/>
  <c r="BL60" i="28"/>
  <c r="BK60" i="28"/>
  <c r="BJ60" i="28"/>
  <c r="BI60" i="28"/>
  <c r="BH60" i="28"/>
  <c r="BG60" i="28"/>
  <c r="BC60" i="28"/>
  <c r="BB60" i="28"/>
  <c r="BA60" i="28"/>
  <c r="AZ60" i="28"/>
  <c r="AY60" i="28"/>
  <c r="AX60" i="28"/>
  <c r="AW60" i="28"/>
  <c r="AV60" i="28"/>
  <c r="AU60" i="28"/>
  <c r="AT60" i="28"/>
  <c r="AS60" i="28"/>
  <c r="AR60" i="28"/>
  <c r="AQ60" i="28"/>
  <c r="GG59" i="28"/>
  <c r="GF59" i="28"/>
  <c r="GE59" i="28"/>
  <c r="GD59" i="28"/>
  <c r="GC59" i="28"/>
  <c r="GB59" i="28"/>
  <c r="GA59" i="28"/>
  <c r="FZ59" i="28"/>
  <c r="FK59" i="28"/>
  <c r="FI59" i="28"/>
  <c r="FH59" i="28"/>
  <c r="FG59" i="28"/>
  <c r="FF59" i="28"/>
  <c r="CE59" i="28"/>
  <c r="BM59" i="28"/>
  <c r="BL59" i="28"/>
  <c r="BK59" i="28"/>
  <c r="BJ59" i="28"/>
  <c r="BI59" i="28"/>
  <c r="BH59" i="28"/>
  <c r="BG59" i="28"/>
  <c r="BC59" i="28"/>
  <c r="BB59" i="28"/>
  <c r="BA59" i="28"/>
  <c r="AZ59" i="28"/>
  <c r="AY59" i="28"/>
  <c r="AX59" i="28"/>
  <c r="AW59" i="28"/>
  <c r="AV59" i="28"/>
  <c r="AU59" i="28"/>
  <c r="AT59" i="28"/>
  <c r="AS59" i="28"/>
  <c r="AR59" i="28"/>
  <c r="AQ59" i="28"/>
  <c r="CE58" i="28"/>
  <c r="BM58" i="28"/>
  <c r="BL58" i="28"/>
  <c r="BK58" i="28"/>
  <c r="BJ58" i="28"/>
  <c r="BI58" i="28"/>
  <c r="BH58" i="28"/>
  <c r="BG58" i="28"/>
  <c r="BC58" i="28"/>
  <c r="BB58" i="28"/>
  <c r="BA58" i="28"/>
  <c r="AZ58" i="28"/>
  <c r="AY58" i="28"/>
  <c r="AX58" i="28"/>
  <c r="AW58" i="28"/>
  <c r="AV58" i="28"/>
  <c r="AU58" i="28"/>
  <c r="AT58" i="28"/>
  <c r="AS58" i="28"/>
  <c r="AR58" i="28"/>
  <c r="AQ58" i="28"/>
  <c r="GG57" i="28"/>
  <c r="GF57" i="28"/>
  <c r="GE57" i="28"/>
  <c r="GD57" i="28"/>
  <c r="GC57" i="28"/>
  <c r="GB57" i="28"/>
  <c r="GA57" i="28"/>
  <c r="FZ57" i="28"/>
  <c r="FK57" i="28"/>
  <c r="FI57" i="28"/>
  <c r="FH57" i="28"/>
  <c r="FG57" i="28"/>
  <c r="FF57" i="28"/>
  <c r="CO57" i="28"/>
  <c r="CN57" i="28"/>
  <c r="CE57" i="28"/>
  <c r="BM57" i="28"/>
  <c r="BL57" i="28"/>
  <c r="BK57" i="28"/>
  <c r="BJ57" i="28"/>
  <c r="BI57" i="28"/>
  <c r="BH57" i="28"/>
  <c r="BG57" i="28"/>
  <c r="BC57" i="28"/>
  <c r="BB57" i="28"/>
  <c r="BA57" i="28"/>
  <c r="AZ57" i="28"/>
  <c r="AY57" i="28"/>
  <c r="AX57" i="28"/>
  <c r="AW57" i="28"/>
  <c r="AV57" i="28"/>
  <c r="AU57" i="28"/>
  <c r="AT57" i="28"/>
  <c r="AS57" i="28"/>
  <c r="AR57" i="28"/>
  <c r="AQ57" i="28"/>
  <c r="GG56" i="28"/>
  <c r="GF56" i="28"/>
  <c r="GE56" i="28"/>
  <c r="GD56" i="28"/>
  <c r="GC56" i="28"/>
  <c r="GB56" i="28"/>
  <c r="GA56" i="28"/>
  <c r="FZ56" i="28"/>
  <c r="FK56" i="28"/>
  <c r="FI56" i="28"/>
  <c r="FH56" i="28"/>
  <c r="FG56" i="28"/>
  <c r="FF56" i="28"/>
  <c r="CO56" i="28"/>
  <c r="CN56" i="28"/>
  <c r="CE56" i="28"/>
  <c r="BM56" i="28"/>
  <c r="BL56" i="28"/>
  <c r="BK56" i="28"/>
  <c r="BJ56" i="28"/>
  <c r="BI56" i="28"/>
  <c r="BH56" i="28"/>
  <c r="BG56" i="28"/>
  <c r="BC56" i="28"/>
  <c r="BB56" i="28"/>
  <c r="BA56" i="28"/>
  <c r="AZ56" i="28"/>
  <c r="AY56" i="28"/>
  <c r="AX56" i="28"/>
  <c r="AW56" i="28"/>
  <c r="AV56" i="28"/>
  <c r="AU56" i="28"/>
  <c r="AT56" i="28"/>
  <c r="AS56" i="28"/>
  <c r="AR56" i="28"/>
  <c r="AQ56" i="28"/>
  <c r="GG55" i="28"/>
  <c r="GF55" i="28"/>
  <c r="GE55" i="28"/>
  <c r="GD55" i="28"/>
  <c r="GC55" i="28"/>
  <c r="GA55" i="28"/>
  <c r="FZ55" i="28"/>
  <c r="FK55" i="28"/>
  <c r="FI55" i="28"/>
  <c r="FH55" i="28"/>
  <c r="FG55" i="28"/>
  <c r="FF55" i="28"/>
  <c r="CE55" i="28"/>
  <c r="BM55" i="28"/>
  <c r="BL55" i="28"/>
  <c r="BK55" i="28"/>
  <c r="BJ55" i="28"/>
  <c r="BI55" i="28"/>
  <c r="BH55" i="28"/>
  <c r="BG55" i="28"/>
  <c r="BC55" i="28"/>
  <c r="BB55" i="28"/>
  <c r="BA55" i="28"/>
  <c r="AZ55" i="28"/>
  <c r="AY55" i="28"/>
  <c r="AX55" i="28"/>
  <c r="AW55" i="28"/>
  <c r="AV55" i="28"/>
  <c r="AU55" i="28"/>
  <c r="AT55" i="28"/>
  <c r="AS55" i="28"/>
  <c r="AR55" i="28"/>
  <c r="AQ55" i="28"/>
  <c r="GG54" i="28"/>
  <c r="GF54" i="28"/>
  <c r="GE54" i="28"/>
  <c r="GD54" i="28"/>
  <c r="GC54" i="28"/>
  <c r="GB54" i="28"/>
  <c r="GA54" i="28"/>
  <c r="FZ54" i="28"/>
  <c r="FK54" i="28"/>
  <c r="FI54" i="28"/>
  <c r="FH54" i="28"/>
  <c r="FG54" i="28"/>
  <c r="FF54" i="28"/>
  <c r="CO54" i="28"/>
  <c r="CN54" i="28"/>
  <c r="CE54" i="28"/>
  <c r="BM54" i="28"/>
  <c r="BL54" i="28"/>
  <c r="BK54" i="28"/>
  <c r="BJ54" i="28"/>
  <c r="BI54" i="28"/>
  <c r="BH54" i="28"/>
  <c r="BG54" i="28"/>
  <c r="BC54" i="28"/>
  <c r="BB54" i="28"/>
  <c r="BA54" i="28"/>
  <c r="AZ54" i="28"/>
  <c r="AY54" i="28"/>
  <c r="AX54" i="28"/>
  <c r="AW54" i="28"/>
  <c r="AV54" i="28"/>
  <c r="AU54" i="28"/>
  <c r="AT54" i="28"/>
  <c r="AS54" i="28"/>
  <c r="AR54" i="28"/>
  <c r="AQ54" i="28"/>
  <c r="GG53" i="28"/>
  <c r="GF53" i="28"/>
  <c r="GE53" i="28"/>
  <c r="GD53" i="28"/>
  <c r="GC53" i="28"/>
  <c r="GB53" i="28"/>
  <c r="GA53" i="28"/>
  <c r="FZ53" i="28"/>
  <c r="FK53" i="28"/>
  <c r="FI53" i="28"/>
  <c r="FH53" i="28"/>
  <c r="FG53" i="28"/>
  <c r="FF53" i="28"/>
  <c r="CO53" i="28"/>
  <c r="CN53" i="28"/>
  <c r="CE53" i="28"/>
  <c r="BM53" i="28"/>
  <c r="BL53" i="28"/>
  <c r="BK53" i="28"/>
  <c r="BJ53" i="28"/>
  <c r="BI53" i="28"/>
  <c r="BH53" i="28"/>
  <c r="BG53" i="28"/>
  <c r="BC53" i="28"/>
  <c r="BB53" i="28"/>
  <c r="BA53" i="28"/>
  <c r="AZ53" i="28"/>
  <c r="AY53" i="28"/>
  <c r="AX53" i="28"/>
  <c r="AW53" i="28"/>
  <c r="AV53" i="28"/>
  <c r="AU53" i="28"/>
  <c r="AT53" i="28"/>
  <c r="AS53" i="28"/>
  <c r="AR53" i="28"/>
  <c r="AQ53" i="28"/>
  <c r="GF52" i="28"/>
  <c r="GE52" i="28"/>
  <c r="GD52" i="28"/>
  <c r="GC52" i="28"/>
  <c r="GB52" i="28"/>
  <c r="GA52" i="28"/>
  <c r="FZ52" i="28"/>
  <c r="FK52" i="28"/>
  <c r="FI52" i="28"/>
  <c r="FH52" i="28"/>
  <c r="FG52" i="28"/>
  <c r="FF52" i="28"/>
  <c r="CE52" i="28"/>
  <c r="BM52" i="28"/>
  <c r="BL52" i="28"/>
  <c r="BK52" i="28"/>
  <c r="BJ52" i="28"/>
  <c r="BI52" i="28"/>
  <c r="BH52" i="28"/>
  <c r="BG52" i="28"/>
  <c r="BC52" i="28"/>
  <c r="BB52" i="28"/>
  <c r="BA52" i="28"/>
  <c r="AZ52" i="28"/>
  <c r="AY52" i="28"/>
  <c r="AX52" i="28"/>
  <c r="AW52" i="28"/>
  <c r="AV52" i="28"/>
  <c r="AU52" i="28"/>
  <c r="AT52" i="28"/>
  <c r="AS52" i="28"/>
  <c r="AR52" i="28"/>
  <c r="AQ52" i="28"/>
  <c r="GG51" i="28"/>
  <c r="GF51" i="28"/>
  <c r="GE51" i="28"/>
  <c r="GD51" i="28"/>
  <c r="GC51" i="28"/>
  <c r="GB51" i="28"/>
  <c r="GA51" i="28"/>
  <c r="FZ51" i="28"/>
  <c r="FK51" i="28"/>
  <c r="FI51" i="28"/>
  <c r="FH51" i="28"/>
  <c r="FG51" i="28"/>
  <c r="FF51" i="28"/>
  <c r="CO51" i="28"/>
  <c r="CN51" i="28"/>
  <c r="CE51" i="28"/>
  <c r="BM51" i="28"/>
  <c r="BL51" i="28"/>
  <c r="BK51" i="28"/>
  <c r="BJ51" i="28"/>
  <c r="BI51" i="28"/>
  <c r="BH51" i="28"/>
  <c r="BG51" i="28"/>
  <c r="BC51" i="28"/>
  <c r="BB51" i="28"/>
  <c r="BA51" i="28"/>
  <c r="AZ51" i="28"/>
  <c r="AY51" i="28"/>
  <c r="AX51" i="28"/>
  <c r="AW51" i="28"/>
  <c r="AV51" i="28"/>
  <c r="AU51" i="28"/>
  <c r="AT51" i="28"/>
  <c r="AS51" i="28"/>
  <c r="AR51" i="28"/>
  <c r="AQ51" i="28"/>
  <c r="GG50" i="28"/>
  <c r="GF50" i="28"/>
  <c r="GE50" i="28"/>
  <c r="GD50" i="28"/>
  <c r="GC50" i="28"/>
  <c r="GB50" i="28"/>
  <c r="GA50" i="28"/>
  <c r="FZ50" i="28"/>
  <c r="FK50" i="28"/>
  <c r="FI50" i="28"/>
  <c r="FH50" i="28"/>
  <c r="FG50" i="28"/>
  <c r="FF50" i="28"/>
  <c r="CO50" i="28"/>
  <c r="CN50" i="28"/>
  <c r="CE50" i="28"/>
  <c r="BM50" i="28"/>
  <c r="BL50" i="28"/>
  <c r="BK50" i="28"/>
  <c r="BJ50" i="28"/>
  <c r="BI50" i="28"/>
  <c r="BH50" i="28"/>
  <c r="BG50" i="28"/>
  <c r="BC50" i="28"/>
  <c r="BB50" i="28"/>
  <c r="BA50" i="28"/>
  <c r="AZ50" i="28"/>
  <c r="AY50" i="28"/>
  <c r="AX50" i="28"/>
  <c r="AW50" i="28"/>
  <c r="AV50" i="28"/>
  <c r="AU50" i="28"/>
  <c r="AT50" i="28"/>
  <c r="AS50" i="28"/>
  <c r="AR50" i="28"/>
  <c r="AQ50" i="28"/>
  <c r="GG49" i="28"/>
  <c r="GF49" i="28"/>
  <c r="GE49" i="28"/>
  <c r="GD49" i="28"/>
  <c r="GC49" i="28"/>
  <c r="GB49" i="28"/>
  <c r="GA49" i="28"/>
  <c r="FZ49" i="28"/>
  <c r="FK49" i="28"/>
  <c r="FI49" i="28"/>
  <c r="FH49" i="28"/>
  <c r="FG49" i="28"/>
  <c r="FF49" i="28"/>
  <c r="CO49" i="28"/>
  <c r="CN49" i="28"/>
  <c r="CE49" i="28"/>
  <c r="BM49" i="28"/>
  <c r="BL49" i="28"/>
  <c r="BK49" i="28"/>
  <c r="BJ49" i="28"/>
  <c r="BI49" i="28"/>
  <c r="BH49" i="28"/>
  <c r="BG49" i="28"/>
  <c r="BC49" i="28"/>
  <c r="BB49" i="28"/>
  <c r="BA49" i="28"/>
  <c r="AZ49" i="28"/>
  <c r="AY49" i="28"/>
  <c r="AX49" i="28"/>
  <c r="AW49" i="28"/>
  <c r="AV49" i="28"/>
  <c r="AU49" i="28"/>
  <c r="AT49" i="28"/>
  <c r="AS49" i="28"/>
  <c r="AR49" i="28"/>
  <c r="AQ49" i="28"/>
  <c r="GG48" i="28"/>
  <c r="GF48" i="28"/>
  <c r="GE48" i="28"/>
  <c r="GD48" i="28"/>
  <c r="GC48" i="28"/>
  <c r="GB48" i="28"/>
  <c r="GA48" i="28"/>
  <c r="FZ48" i="28"/>
  <c r="FK48" i="28"/>
  <c r="FI48" i="28"/>
  <c r="FH48" i="28"/>
  <c r="FG48" i="28"/>
  <c r="FF48" i="28"/>
  <c r="CO48" i="28"/>
  <c r="CN48" i="28"/>
  <c r="CE48" i="28"/>
  <c r="BM48" i="28"/>
  <c r="BL48" i="28"/>
  <c r="BK48" i="28"/>
  <c r="BJ48" i="28"/>
  <c r="BI48" i="28"/>
  <c r="BH48" i="28"/>
  <c r="BG48" i="28"/>
  <c r="BC48" i="28"/>
  <c r="BB48" i="28"/>
  <c r="BA48" i="28"/>
  <c r="AZ48" i="28"/>
  <c r="AY48" i="28"/>
  <c r="AX48" i="28"/>
  <c r="AW48" i="28"/>
  <c r="AV48" i="28"/>
  <c r="AU48" i="28"/>
  <c r="AT48" i="28"/>
  <c r="AS48" i="28"/>
  <c r="AR48" i="28"/>
  <c r="AQ48" i="28"/>
  <c r="GG47" i="28"/>
  <c r="GF47" i="28"/>
  <c r="GE47" i="28"/>
  <c r="GD47" i="28"/>
  <c r="GC47" i="28"/>
  <c r="GB47" i="28"/>
  <c r="GA47" i="28"/>
  <c r="FZ47" i="28"/>
  <c r="FK47" i="28"/>
  <c r="FI47" i="28"/>
  <c r="FH47" i="28"/>
  <c r="FG47" i="28"/>
  <c r="FF47" i="28"/>
  <c r="CO47" i="28"/>
  <c r="CN47" i="28"/>
  <c r="CE47" i="28"/>
  <c r="BM47" i="28"/>
  <c r="BL47" i="28"/>
  <c r="BK47" i="28"/>
  <c r="BJ47" i="28"/>
  <c r="BI47" i="28"/>
  <c r="BH47" i="28"/>
  <c r="BG47" i="28"/>
  <c r="BC47" i="28"/>
  <c r="BB47" i="28"/>
  <c r="BA47" i="28"/>
  <c r="AZ47" i="28"/>
  <c r="AY47" i="28"/>
  <c r="AX47" i="28"/>
  <c r="AW47" i="28"/>
  <c r="AV47" i="28"/>
  <c r="AU47" i="28"/>
  <c r="AT47" i="28"/>
  <c r="AS47" i="28"/>
  <c r="AR47" i="28"/>
  <c r="AQ47" i="28"/>
  <c r="GG46" i="28"/>
  <c r="GF46" i="28"/>
  <c r="GE46" i="28"/>
  <c r="GD46" i="28"/>
  <c r="GC46" i="28"/>
  <c r="GB46" i="28"/>
  <c r="GA46" i="28"/>
  <c r="FZ46" i="28"/>
  <c r="FK46" i="28"/>
  <c r="FI46" i="28"/>
  <c r="FH46" i="28"/>
  <c r="FG46" i="28"/>
  <c r="FF46" i="28"/>
  <c r="CE46" i="28"/>
  <c r="BM46" i="28"/>
  <c r="BL46" i="28"/>
  <c r="BK46" i="28"/>
  <c r="BJ46" i="28"/>
  <c r="BI46" i="28"/>
  <c r="BH46" i="28"/>
  <c r="BG46" i="28"/>
  <c r="BC46" i="28"/>
  <c r="BB46" i="28"/>
  <c r="BA46" i="28"/>
  <c r="AZ46" i="28"/>
  <c r="AY46" i="28"/>
  <c r="AX46" i="28"/>
  <c r="AW46" i="28"/>
  <c r="AV46" i="28"/>
  <c r="AU46" i="28"/>
  <c r="AT46" i="28"/>
  <c r="AS46" i="28"/>
  <c r="AR46" i="28"/>
  <c r="AQ46" i="28"/>
  <c r="GG45" i="28"/>
  <c r="GF45" i="28"/>
  <c r="GE45" i="28"/>
  <c r="GD45" i="28"/>
  <c r="GC45" i="28"/>
  <c r="GB45" i="28"/>
  <c r="GA45" i="28"/>
  <c r="FZ45" i="28"/>
  <c r="FK45" i="28"/>
  <c r="FI45" i="28"/>
  <c r="FH45" i="28"/>
  <c r="FG45" i="28"/>
  <c r="FF45" i="28"/>
  <c r="CE45" i="28"/>
  <c r="BM45" i="28"/>
  <c r="BL45" i="28"/>
  <c r="BK45" i="28"/>
  <c r="BJ45" i="28"/>
  <c r="BI45" i="28"/>
  <c r="BH45" i="28"/>
  <c r="BG45" i="28"/>
  <c r="BC45" i="28"/>
  <c r="BB45" i="28"/>
  <c r="BA45" i="28"/>
  <c r="AZ45" i="28"/>
  <c r="AY45" i="28"/>
  <c r="AX45" i="28"/>
  <c r="AW45" i="28"/>
  <c r="AV45" i="28"/>
  <c r="AU45" i="28"/>
  <c r="AT45" i="28"/>
  <c r="AS45" i="28"/>
  <c r="AR45" i="28"/>
  <c r="AQ45" i="28"/>
  <c r="GG44" i="28"/>
  <c r="GF44" i="28"/>
  <c r="GE44" i="28"/>
  <c r="GD44" i="28"/>
  <c r="GC44" i="28"/>
  <c r="GB44" i="28"/>
  <c r="GA44" i="28"/>
  <c r="FZ44" i="28"/>
  <c r="FK44" i="28"/>
  <c r="FI44" i="28"/>
  <c r="FH44" i="28"/>
  <c r="FG44" i="28"/>
  <c r="FF44" i="28"/>
  <c r="CE44" i="28"/>
  <c r="BM44" i="28"/>
  <c r="BL44" i="28"/>
  <c r="BK44" i="28"/>
  <c r="BJ44" i="28"/>
  <c r="BI44" i="28"/>
  <c r="BH44" i="28"/>
  <c r="BG44" i="28"/>
  <c r="BC44" i="28"/>
  <c r="BB44" i="28"/>
  <c r="BA44" i="28"/>
  <c r="AZ44" i="28"/>
  <c r="AY44" i="28"/>
  <c r="AX44" i="28"/>
  <c r="AW44" i="28"/>
  <c r="AV44" i="28"/>
  <c r="AU44" i="28"/>
  <c r="AT44" i="28"/>
  <c r="AS44" i="28"/>
  <c r="AR44" i="28"/>
  <c r="AQ44" i="28"/>
  <c r="GG43" i="28"/>
  <c r="GF43" i="28"/>
  <c r="GE43" i="28"/>
  <c r="GD43" i="28"/>
  <c r="GC43" i="28"/>
  <c r="GB43" i="28"/>
  <c r="GA43" i="28"/>
  <c r="FZ43" i="28"/>
  <c r="FK43" i="28"/>
  <c r="FI43" i="28"/>
  <c r="FH43" i="28"/>
  <c r="FG43" i="28"/>
  <c r="FF43" i="28"/>
  <c r="CE43" i="28"/>
  <c r="BM43" i="28"/>
  <c r="BL43" i="28"/>
  <c r="BK43" i="28"/>
  <c r="BJ43" i="28"/>
  <c r="BI43" i="28"/>
  <c r="BH43" i="28"/>
  <c r="BG43" i="28"/>
  <c r="BC43" i="28"/>
  <c r="BB43" i="28"/>
  <c r="BA43" i="28"/>
  <c r="AZ43" i="28"/>
  <c r="AY43" i="28"/>
  <c r="AX43" i="28"/>
  <c r="AW43" i="28"/>
  <c r="AV43" i="28"/>
  <c r="AU43" i="28"/>
  <c r="AT43" i="28"/>
  <c r="AS43" i="28"/>
  <c r="AR43" i="28"/>
  <c r="AQ43" i="28"/>
  <c r="GG42" i="28"/>
  <c r="GF42" i="28"/>
  <c r="GE42" i="28"/>
  <c r="GD42" i="28"/>
  <c r="GC42" i="28"/>
  <c r="GB42" i="28"/>
  <c r="GA42" i="28"/>
  <c r="FZ42" i="28"/>
  <c r="FK42" i="28"/>
  <c r="FI42" i="28"/>
  <c r="FH42" i="28"/>
  <c r="FG42" i="28"/>
  <c r="FF42" i="28"/>
  <c r="CE42" i="28"/>
  <c r="BM42" i="28"/>
  <c r="BL42" i="28"/>
  <c r="BK42" i="28"/>
  <c r="BJ42" i="28"/>
  <c r="BI42" i="28"/>
  <c r="BH42" i="28"/>
  <c r="BG42" i="28"/>
  <c r="BC42" i="28"/>
  <c r="BB42" i="28"/>
  <c r="BA42" i="28"/>
  <c r="AZ42" i="28"/>
  <c r="AY42" i="28"/>
  <c r="AX42" i="28"/>
  <c r="AW42" i="28"/>
  <c r="AV42" i="28"/>
  <c r="AU42" i="28"/>
  <c r="AT42" i="28"/>
  <c r="AS42" i="28"/>
  <c r="AR42" i="28"/>
  <c r="AQ42" i="28"/>
  <c r="GG41" i="28"/>
  <c r="GF41" i="28"/>
  <c r="GE41" i="28"/>
  <c r="GD41" i="28"/>
  <c r="GC41" i="28"/>
  <c r="GB41" i="28"/>
  <c r="GA41" i="28"/>
  <c r="FZ41" i="28"/>
  <c r="FK41" i="28"/>
  <c r="FI41" i="28"/>
  <c r="FH41" i="28"/>
  <c r="FG41" i="28"/>
  <c r="FF41" i="28"/>
  <c r="CE41" i="28"/>
  <c r="BM41" i="28"/>
  <c r="BL41" i="28"/>
  <c r="BK41" i="28"/>
  <c r="BJ41" i="28"/>
  <c r="BI41" i="28"/>
  <c r="BH41" i="28"/>
  <c r="BG41" i="28"/>
  <c r="BC41" i="28"/>
  <c r="BB41" i="28"/>
  <c r="BA41" i="28"/>
  <c r="AZ41" i="28"/>
  <c r="AY41" i="28"/>
  <c r="AX41" i="28"/>
  <c r="AW41" i="28"/>
  <c r="AV41" i="28"/>
  <c r="AU41" i="28"/>
  <c r="AT41" i="28"/>
  <c r="AS41" i="28"/>
  <c r="AR41" i="28"/>
  <c r="AQ41" i="28"/>
  <c r="GG40" i="28"/>
  <c r="GF40" i="28"/>
  <c r="GE40" i="28"/>
  <c r="GD40" i="28"/>
  <c r="GC40" i="28"/>
  <c r="GB40" i="28"/>
  <c r="GA40" i="28"/>
  <c r="FZ40" i="28"/>
  <c r="FK40" i="28"/>
  <c r="FI40" i="28"/>
  <c r="FH40" i="28"/>
  <c r="FG40" i="28"/>
  <c r="FF40" i="28"/>
  <c r="CE40" i="28"/>
  <c r="BM40" i="28"/>
  <c r="BL40" i="28"/>
  <c r="BK40" i="28"/>
  <c r="BJ40" i="28"/>
  <c r="BI40" i="28"/>
  <c r="BH40" i="28"/>
  <c r="BG40" i="28"/>
  <c r="BC40" i="28"/>
  <c r="BB40" i="28"/>
  <c r="BA40" i="28"/>
  <c r="AZ40" i="28"/>
  <c r="AY40" i="28"/>
  <c r="AX40" i="28"/>
  <c r="AW40" i="28"/>
  <c r="AV40" i="28"/>
  <c r="AU40" i="28"/>
  <c r="AT40" i="28"/>
  <c r="AS40" i="28"/>
  <c r="AR40" i="28"/>
  <c r="AQ40" i="28"/>
  <c r="GG39" i="28"/>
  <c r="GF39" i="28"/>
  <c r="GE39" i="28"/>
  <c r="GD39" i="28"/>
  <c r="GC39" i="28"/>
  <c r="GB39" i="28"/>
  <c r="GA39" i="28"/>
  <c r="FZ39" i="28"/>
  <c r="FK39" i="28"/>
  <c r="FI39" i="28"/>
  <c r="FH39" i="28"/>
  <c r="FG39" i="28"/>
  <c r="FF39" i="28"/>
  <c r="CE39" i="28"/>
  <c r="BM39" i="28"/>
  <c r="BL39" i="28"/>
  <c r="BK39" i="28"/>
  <c r="BJ39" i="28"/>
  <c r="BI39" i="28"/>
  <c r="BH39" i="28"/>
  <c r="BG39" i="28"/>
  <c r="BC39" i="28"/>
  <c r="BB39" i="28"/>
  <c r="BA39" i="28"/>
  <c r="AZ39" i="28"/>
  <c r="AY39" i="28"/>
  <c r="AX39" i="28"/>
  <c r="AW39" i="28"/>
  <c r="AV39" i="28"/>
  <c r="AU39" i="28"/>
  <c r="AT39" i="28"/>
  <c r="AS39" i="28"/>
  <c r="AR39" i="28"/>
  <c r="AQ39" i="28"/>
  <c r="GG38" i="28"/>
  <c r="GF38" i="28"/>
  <c r="GE38" i="28"/>
  <c r="GD38" i="28"/>
  <c r="GC38" i="28"/>
  <c r="GB38" i="28"/>
  <c r="GA38" i="28"/>
  <c r="FZ38" i="28"/>
  <c r="FK38" i="28"/>
  <c r="FI38" i="28"/>
  <c r="FH38" i="28"/>
  <c r="FG38" i="28"/>
  <c r="FF38" i="28"/>
  <c r="CE38" i="28"/>
  <c r="BM38" i="28"/>
  <c r="BL38" i="28"/>
  <c r="BK38" i="28"/>
  <c r="BJ38" i="28"/>
  <c r="BI38" i="28"/>
  <c r="BH38" i="28"/>
  <c r="BG38" i="28"/>
  <c r="BC38" i="28"/>
  <c r="BB38" i="28"/>
  <c r="BA38" i="28"/>
  <c r="AZ38" i="28"/>
  <c r="AY38" i="28"/>
  <c r="AX38" i="28"/>
  <c r="AW38" i="28"/>
  <c r="AV38" i="28"/>
  <c r="AU38" i="28"/>
  <c r="AT38" i="28"/>
  <c r="AS38" i="28"/>
  <c r="AR38" i="28"/>
  <c r="AQ38" i="28"/>
  <c r="GG37" i="28"/>
  <c r="GF37" i="28"/>
  <c r="GE37" i="28"/>
  <c r="GD37" i="28"/>
  <c r="GC37" i="28"/>
  <c r="GB37" i="28"/>
  <c r="GA37" i="28"/>
  <c r="FZ37" i="28"/>
  <c r="FK37" i="28"/>
  <c r="FI37" i="28"/>
  <c r="FH37" i="28"/>
  <c r="FG37" i="28"/>
  <c r="FF37" i="28"/>
  <c r="CO37" i="28"/>
  <c r="CN37" i="28"/>
  <c r="CE37" i="28"/>
  <c r="BM37" i="28"/>
  <c r="BL37" i="28"/>
  <c r="BK37" i="28"/>
  <c r="BJ37" i="28"/>
  <c r="BI37" i="28"/>
  <c r="BH37" i="28"/>
  <c r="BG37" i="28"/>
  <c r="BC37" i="28"/>
  <c r="BB37" i="28"/>
  <c r="BA37" i="28"/>
  <c r="AZ37" i="28"/>
  <c r="AY37" i="28"/>
  <c r="AX37" i="28"/>
  <c r="AW37" i="28"/>
  <c r="AV37" i="28"/>
  <c r="AU37" i="28"/>
  <c r="AT37" i="28"/>
  <c r="AS37" i="28"/>
  <c r="AR37" i="28"/>
  <c r="AQ37" i="28"/>
  <c r="GG36" i="28"/>
  <c r="GF36" i="28"/>
  <c r="GE36" i="28"/>
  <c r="GD36" i="28"/>
  <c r="GC36" i="28"/>
  <c r="GB36" i="28"/>
  <c r="GA36" i="28"/>
  <c r="FZ36" i="28"/>
  <c r="FK36" i="28"/>
  <c r="FI36" i="28"/>
  <c r="FH36" i="28"/>
  <c r="FG36" i="28"/>
  <c r="FF36" i="28"/>
  <c r="CM36" i="28"/>
  <c r="CE36" i="28"/>
  <c r="BM36" i="28"/>
  <c r="BL36" i="28"/>
  <c r="BK36" i="28"/>
  <c r="BJ36" i="28"/>
  <c r="BI36" i="28"/>
  <c r="BH36" i="28"/>
  <c r="BG36" i="28"/>
  <c r="BC36" i="28"/>
  <c r="BB36" i="28"/>
  <c r="BA36" i="28"/>
  <c r="AZ36" i="28"/>
  <c r="AY36" i="28"/>
  <c r="AX36" i="28"/>
  <c r="AW36" i="28"/>
  <c r="AV36" i="28"/>
  <c r="AU36" i="28"/>
  <c r="AT36" i="28"/>
  <c r="AS36" i="28"/>
  <c r="AR36" i="28"/>
  <c r="AQ36" i="28"/>
  <c r="GG35" i="28"/>
  <c r="GF35" i="28"/>
  <c r="GE35" i="28"/>
  <c r="GD35" i="28"/>
  <c r="GC35" i="28"/>
  <c r="GB35" i="28"/>
  <c r="GA35" i="28"/>
  <c r="FZ35" i="28"/>
  <c r="FK35" i="28"/>
  <c r="FI35" i="28"/>
  <c r="FH35" i="28"/>
  <c r="FG35" i="28"/>
  <c r="FF35" i="28"/>
  <c r="CE35" i="28"/>
  <c r="BM35" i="28"/>
  <c r="BL35" i="28"/>
  <c r="BK35" i="28"/>
  <c r="BJ35" i="28"/>
  <c r="BI35" i="28"/>
  <c r="BH35" i="28"/>
  <c r="BG35" i="28"/>
  <c r="BC35" i="28"/>
  <c r="BB35" i="28"/>
  <c r="BA35" i="28"/>
  <c r="AZ35" i="28"/>
  <c r="AY35" i="28"/>
  <c r="AX35" i="28"/>
  <c r="AW35" i="28"/>
  <c r="AV35" i="28"/>
  <c r="AU35" i="28"/>
  <c r="AT35" i="28"/>
  <c r="AS35" i="28"/>
  <c r="AR35" i="28"/>
  <c r="AQ35" i="28"/>
  <c r="GG34" i="28"/>
  <c r="GF34" i="28"/>
  <c r="GE34" i="28"/>
  <c r="GD34" i="28"/>
  <c r="GC34" i="28"/>
  <c r="GB34" i="28"/>
  <c r="GA34" i="28"/>
  <c r="FZ34" i="28"/>
  <c r="FK34" i="28"/>
  <c r="FI34" i="28"/>
  <c r="FH34" i="28"/>
  <c r="FG34" i="28"/>
  <c r="FF34" i="28"/>
  <c r="CO34" i="28"/>
  <c r="CN34" i="28"/>
  <c r="CE34" i="28"/>
  <c r="BM34" i="28"/>
  <c r="BL34" i="28"/>
  <c r="BK34" i="28"/>
  <c r="BJ34" i="28"/>
  <c r="BI34" i="28"/>
  <c r="BH34" i="28"/>
  <c r="BG34" i="28"/>
  <c r="BC34" i="28"/>
  <c r="BB34" i="28"/>
  <c r="BA34" i="28"/>
  <c r="AZ34" i="28"/>
  <c r="AY34" i="28"/>
  <c r="AX34" i="28"/>
  <c r="AW34" i="28"/>
  <c r="AV34" i="28"/>
  <c r="AU34" i="28"/>
  <c r="AT34" i="28"/>
  <c r="AS34" i="28"/>
  <c r="AR34" i="28"/>
  <c r="AQ34" i="28"/>
  <c r="GG33" i="28"/>
  <c r="GF33" i="28"/>
  <c r="GE33" i="28"/>
  <c r="GD33" i="28"/>
  <c r="GC33" i="28"/>
  <c r="GB33" i="28"/>
  <c r="GA33" i="28"/>
  <c r="FZ33" i="28"/>
  <c r="FK33" i="28"/>
  <c r="FI33" i="28"/>
  <c r="FH33" i="28"/>
  <c r="FG33" i="28"/>
  <c r="FF33" i="28"/>
  <c r="CE33" i="28"/>
  <c r="BM33" i="28"/>
  <c r="BL33" i="28"/>
  <c r="BK33" i="28"/>
  <c r="BJ33" i="28"/>
  <c r="BI33" i="28"/>
  <c r="BH33" i="28"/>
  <c r="BG33" i="28"/>
  <c r="BC33" i="28"/>
  <c r="BB33" i="28"/>
  <c r="BA33" i="28"/>
  <c r="AZ33" i="28"/>
  <c r="AY33" i="28"/>
  <c r="AX33" i="28"/>
  <c r="AW33" i="28"/>
  <c r="AV33" i="28"/>
  <c r="AU33" i="28"/>
  <c r="AT33" i="28"/>
  <c r="AS33" i="28"/>
  <c r="AR33" i="28"/>
  <c r="AQ33" i="28"/>
  <c r="GG32" i="28"/>
  <c r="GF32" i="28"/>
  <c r="GE32" i="28"/>
  <c r="GD32" i="28"/>
  <c r="GC32" i="28"/>
  <c r="GB32" i="28"/>
  <c r="GA32" i="28"/>
  <c r="FZ32" i="28"/>
  <c r="FK32" i="28"/>
  <c r="FI32" i="28"/>
  <c r="FH32" i="28"/>
  <c r="FG32" i="28"/>
  <c r="FF32" i="28"/>
  <c r="CE32" i="28"/>
  <c r="BM32" i="28"/>
  <c r="BL32" i="28"/>
  <c r="BK32" i="28"/>
  <c r="BJ32" i="28"/>
  <c r="BI32" i="28"/>
  <c r="BH32" i="28"/>
  <c r="BG32" i="28"/>
  <c r="BC32" i="28"/>
  <c r="BB32" i="28"/>
  <c r="BA32" i="28"/>
  <c r="AZ32" i="28"/>
  <c r="AY32" i="28"/>
  <c r="AX32" i="28"/>
  <c r="AW32" i="28"/>
  <c r="AV32" i="28"/>
  <c r="AU32" i="28"/>
  <c r="AT32" i="28"/>
  <c r="AS32" i="28"/>
  <c r="AR32" i="28"/>
  <c r="AQ32" i="28"/>
  <c r="GG31" i="28"/>
  <c r="GF31" i="28"/>
  <c r="GE31" i="28"/>
  <c r="GD31" i="28"/>
  <c r="GC31" i="28"/>
  <c r="GB31" i="28"/>
  <c r="GA31" i="28"/>
  <c r="FZ31" i="28"/>
  <c r="FK31" i="28"/>
  <c r="FI31" i="28"/>
  <c r="FH31" i="28"/>
  <c r="FG31" i="28"/>
  <c r="FF31" i="28"/>
  <c r="CO31" i="28"/>
  <c r="CN31" i="28"/>
  <c r="CE31" i="28"/>
  <c r="BM31" i="28"/>
  <c r="BL31" i="28"/>
  <c r="BK31" i="28"/>
  <c r="BJ31" i="28"/>
  <c r="BI31" i="28"/>
  <c r="BH31" i="28"/>
  <c r="BG31" i="28"/>
  <c r="BC31" i="28"/>
  <c r="BB31" i="28"/>
  <c r="BA31" i="28"/>
  <c r="AZ31" i="28"/>
  <c r="AY31" i="28"/>
  <c r="AX31" i="28"/>
  <c r="AW31" i="28"/>
  <c r="AV31" i="28"/>
  <c r="AU31" i="28"/>
  <c r="AT31" i="28"/>
  <c r="AS31" i="28"/>
  <c r="AR31" i="28"/>
  <c r="AQ31" i="28"/>
  <c r="GG30" i="28"/>
  <c r="GF30" i="28"/>
  <c r="GE30" i="28"/>
  <c r="GD30" i="28"/>
  <c r="GC30" i="28"/>
  <c r="GB30" i="28"/>
  <c r="GA30" i="28"/>
  <c r="FZ30" i="28"/>
  <c r="FK30" i="28"/>
  <c r="FI30" i="28"/>
  <c r="FH30" i="28"/>
  <c r="FG30" i="28"/>
  <c r="FF30" i="28"/>
  <c r="CE30" i="28"/>
  <c r="BM30" i="28"/>
  <c r="BL30" i="28"/>
  <c r="BK30" i="28"/>
  <c r="BJ30" i="28"/>
  <c r="BI30" i="28"/>
  <c r="BH30" i="28"/>
  <c r="BG30" i="28"/>
  <c r="BC30" i="28"/>
  <c r="BB30" i="28"/>
  <c r="BA30" i="28"/>
  <c r="AZ30" i="28"/>
  <c r="AY30" i="28"/>
  <c r="AX30" i="28"/>
  <c r="AW30" i="28"/>
  <c r="AV30" i="28"/>
  <c r="AU30" i="28"/>
  <c r="AT30" i="28"/>
  <c r="AS30" i="28"/>
  <c r="AR30" i="28"/>
  <c r="AQ30" i="28"/>
  <c r="GG29" i="28"/>
  <c r="GF29" i="28"/>
  <c r="GE29" i="28"/>
  <c r="GD29" i="28"/>
  <c r="GC29" i="28"/>
  <c r="GB29" i="28"/>
  <c r="GA29" i="28"/>
  <c r="FZ29" i="28"/>
  <c r="FK29" i="28"/>
  <c r="FI29" i="28"/>
  <c r="FH29" i="28"/>
  <c r="FG29" i="28"/>
  <c r="FF29" i="28"/>
  <c r="CE29" i="28"/>
  <c r="BM29" i="28"/>
  <c r="BL29" i="28"/>
  <c r="BK29" i="28"/>
  <c r="BJ29" i="28"/>
  <c r="BI29" i="28"/>
  <c r="BH29" i="28"/>
  <c r="BG29" i="28"/>
  <c r="BC29" i="28"/>
  <c r="BB29" i="28"/>
  <c r="BA29" i="28"/>
  <c r="AZ29" i="28"/>
  <c r="AY29" i="28"/>
  <c r="AX29" i="28"/>
  <c r="AW29" i="28"/>
  <c r="AV29" i="28"/>
  <c r="AU29" i="28"/>
  <c r="AT29" i="28"/>
  <c r="AS29" i="28"/>
  <c r="AR29" i="28"/>
  <c r="AQ29" i="28"/>
  <c r="GG28" i="28"/>
  <c r="GF28" i="28"/>
  <c r="GE28" i="28"/>
  <c r="GD28" i="28"/>
  <c r="GC28" i="28"/>
  <c r="GB28" i="28"/>
  <c r="GA28" i="28"/>
  <c r="FZ28" i="28"/>
  <c r="FK28" i="28"/>
  <c r="FI28" i="28"/>
  <c r="FH28" i="28"/>
  <c r="FG28" i="28"/>
  <c r="FF28" i="28"/>
  <c r="CO28" i="28"/>
  <c r="CN28" i="28"/>
  <c r="CE28" i="28"/>
  <c r="BM28" i="28"/>
  <c r="BL28" i="28"/>
  <c r="BK28" i="28"/>
  <c r="BJ28" i="28"/>
  <c r="BI28" i="28"/>
  <c r="BH28" i="28"/>
  <c r="BG28" i="28"/>
  <c r="BC28" i="28"/>
  <c r="BB28" i="28"/>
  <c r="BA28" i="28"/>
  <c r="AZ28" i="28"/>
  <c r="AY28" i="28"/>
  <c r="AX28" i="28"/>
  <c r="AW28" i="28"/>
  <c r="AV28" i="28"/>
  <c r="AU28" i="28"/>
  <c r="AT28" i="28"/>
  <c r="AS28" i="28"/>
  <c r="AR28" i="28"/>
  <c r="AQ28" i="28"/>
  <c r="GG27" i="28"/>
  <c r="GF27" i="28"/>
  <c r="GE27" i="28"/>
  <c r="GD27" i="28"/>
  <c r="GC27" i="28"/>
  <c r="GB27" i="28"/>
  <c r="GA27" i="28"/>
  <c r="FZ27" i="28"/>
  <c r="FK27" i="28"/>
  <c r="FI27" i="28"/>
  <c r="FH27" i="28"/>
  <c r="FG27" i="28"/>
  <c r="FF27" i="28"/>
  <c r="CO27" i="28"/>
  <c r="CN27" i="28"/>
  <c r="CE27" i="28"/>
  <c r="BM27" i="28"/>
  <c r="BL27" i="28"/>
  <c r="BK27" i="28"/>
  <c r="BJ27" i="28"/>
  <c r="BI27" i="28"/>
  <c r="BH27" i="28"/>
  <c r="BG27" i="28"/>
  <c r="BC27" i="28"/>
  <c r="BB27" i="28"/>
  <c r="BA27" i="28"/>
  <c r="AZ27" i="28"/>
  <c r="AY27" i="28"/>
  <c r="AX27" i="28"/>
  <c r="AW27" i="28"/>
  <c r="AV27" i="28"/>
  <c r="AU27" i="28"/>
  <c r="AT27" i="28"/>
  <c r="AS27" i="28"/>
  <c r="AR27" i="28"/>
  <c r="AQ27" i="28"/>
  <c r="GG26" i="28"/>
  <c r="GF26" i="28"/>
  <c r="GE26" i="28"/>
  <c r="GD26" i="28"/>
  <c r="GC26" i="28"/>
  <c r="GB26" i="28"/>
  <c r="GA26" i="28"/>
  <c r="FZ26" i="28"/>
  <c r="FK26" i="28"/>
  <c r="FI26" i="28"/>
  <c r="FH26" i="28"/>
  <c r="FG26" i="28"/>
  <c r="FF26" i="28"/>
  <c r="CE26" i="28"/>
  <c r="BM26" i="28"/>
  <c r="BL26" i="28"/>
  <c r="BK26" i="28"/>
  <c r="BJ26" i="28"/>
  <c r="BI26" i="28"/>
  <c r="BH26" i="28"/>
  <c r="BG26" i="28"/>
  <c r="BC26" i="28"/>
  <c r="BB26" i="28"/>
  <c r="BA26" i="28"/>
  <c r="AZ26" i="28"/>
  <c r="AY26" i="28"/>
  <c r="AX26" i="28"/>
  <c r="AW26" i="28"/>
  <c r="AV26" i="28"/>
  <c r="AU26" i="28"/>
  <c r="AT26" i="28"/>
  <c r="AS26" i="28"/>
  <c r="AR26" i="28"/>
  <c r="AQ26" i="28"/>
  <c r="GG25" i="28"/>
  <c r="GF25" i="28"/>
  <c r="GE25" i="28"/>
  <c r="GD25" i="28"/>
  <c r="GC25" i="28"/>
  <c r="GB25" i="28"/>
  <c r="GA25" i="28"/>
  <c r="FZ25" i="28"/>
  <c r="FK25" i="28"/>
  <c r="FI25" i="28"/>
  <c r="FH25" i="28"/>
  <c r="FG25" i="28"/>
  <c r="FF25" i="28"/>
  <c r="CE25" i="28"/>
  <c r="BM25" i="28"/>
  <c r="BL25" i="28"/>
  <c r="BK25" i="28"/>
  <c r="BJ25" i="28"/>
  <c r="BI25" i="28"/>
  <c r="BH25" i="28"/>
  <c r="BG25" i="28"/>
  <c r="BC25" i="28"/>
  <c r="BB25" i="28"/>
  <c r="BA25" i="28"/>
  <c r="AZ25" i="28"/>
  <c r="AY25" i="28"/>
  <c r="AX25" i="28"/>
  <c r="AW25" i="28"/>
  <c r="AV25" i="28"/>
  <c r="AU25" i="28"/>
  <c r="AT25" i="28"/>
  <c r="AS25" i="28"/>
  <c r="AR25" i="28"/>
  <c r="AQ25" i="28"/>
  <c r="GG24" i="28"/>
  <c r="GF24" i="28"/>
  <c r="GE24" i="28"/>
  <c r="GD24" i="28"/>
  <c r="GC24" i="28"/>
  <c r="GB24" i="28"/>
  <c r="GA24" i="28"/>
  <c r="FZ24" i="28"/>
  <c r="FK24" i="28"/>
  <c r="FI24" i="28"/>
  <c r="FH24" i="28"/>
  <c r="FG24" i="28"/>
  <c r="FF24" i="28"/>
  <c r="CE24" i="28"/>
  <c r="BM24" i="28"/>
  <c r="BL24" i="28"/>
  <c r="BK24" i="28"/>
  <c r="BJ24" i="28"/>
  <c r="BI24" i="28"/>
  <c r="BH24" i="28"/>
  <c r="BG24" i="28"/>
  <c r="BC24" i="28"/>
  <c r="BB24" i="28"/>
  <c r="BA24" i="28"/>
  <c r="AZ24" i="28"/>
  <c r="AY24" i="28"/>
  <c r="AX24" i="28"/>
  <c r="AW24" i="28"/>
  <c r="AV24" i="28"/>
  <c r="AU24" i="28"/>
  <c r="AT24" i="28"/>
  <c r="AS24" i="28"/>
  <c r="AR24" i="28"/>
  <c r="AQ24" i="28"/>
  <c r="GG23" i="28"/>
  <c r="GF23" i="28"/>
  <c r="GE23" i="28"/>
  <c r="GD23" i="28"/>
  <c r="GC23" i="28"/>
  <c r="GB23" i="28"/>
  <c r="GA23" i="28"/>
  <c r="FZ23" i="28"/>
  <c r="FK23" i="28"/>
  <c r="FI23" i="28"/>
  <c r="FH23" i="28"/>
  <c r="FG23" i="28"/>
  <c r="FF23" i="28"/>
  <c r="CO23" i="28"/>
  <c r="CN23" i="28"/>
  <c r="CE23" i="28"/>
  <c r="BM23" i="28"/>
  <c r="BL23" i="28"/>
  <c r="BK23" i="28"/>
  <c r="BJ23" i="28"/>
  <c r="BI23" i="28"/>
  <c r="BH23" i="28"/>
  <c r="BG23" i="28"/>
  <c r="BC23" i="28"/>
  <c r="BB23" i="28"/>
  <c r="BA23" i="28"/>
  <c r="AZ23" i="28"/>
  <c r="AY23" i="28"/>
  <c r="AX23" i="28"/>
  <c r="AW23" i="28"/>
  <c r="AV23" i="28"/>
  <c r="AU23" i="28"/>
  <c r="AT23" i="28"/>
  <c r="AS23" i="28"/>
  <c r="AR23" i="28"/>
  <c r="AQ23" i="28"/>
  <c r="GG22" i="28"/>
  <c r="GF22" i="28"/>
  <c r="GE22" i="28"/>
  <c r="GD22" i="28"/>
  <c r="GC22" i="28"/>
  <c r="GB22" i="28"/>
  <c r="GA22" i="28"/>
  <c r="FZ22" i="28"/>
  <c r="FK22" i="28"/>
  <c r="FI22" i="28"/>
  <c r="FH22" i="28"/>
  <c r="FG22" i="28"/>
  <c r="FF22" i="28"/>
  <c r="CO22" i="28"/>
  <c r="CN22" i="28"/>
  <c r="CE22" i="28"/>
  <c r="BM22" i="28"/>
  <c r="BL22" i="28"/>
  <c r="BK22" i="28"/>
  <c r="BJ22" i="28"/>
  <c r="BI22" i="28"/>
  <c r="BH22" i="28"/>
  <c r="BG22" i="28"/>
  <c r="BC22" i="28"/>
  <c r="BB22" i="28"/>
  <c r="BA22" i="28"/>
  <c r="AZ22" i="28"/>
  <c r="AY22" i="28"/>
  <c r="AX22" i="28"/>
  <c r="AW22" i="28"/>
  <c r="AV22" i="28"/>
  <c r="AU22" i="28"/>
  <c r="AT22" i="28"/>
  <c r="AS22" i="28"/>
  <c r="AR22" i="28"/>
  <c r="AQ22" i="28"/>
  <c r="GG21" i="28"/>
  <c r="GF21" i="28"/>
  <c r="GE21" i="28"/>
  <c r="GD21" i="28"/>
  <c r="GC21" i="28"/>
  <c r="GB21" i="28"/>
  <c r="GA21" i="28"/>
  <c r="FZ21" i="28"/>
  <c r="FK21" i="28"/>
  <c r="FI21" i="28"/>
  <c r="FH21" i="28"/>
  <c r="FG21" i="28"/>
  <c r="FF21" i="28"/>
  <c r="CO21" i="28"/>
  <c r="CN21" i="28"/>
  <c r="CM21" i="28"/>
  <c r="CE21" i="28"/>
  <c r="BM21" i="28"/>
  <c r="BL21" i="28"/>
  <c r="BK21" i="28"/>
  <c r="BJ21" i="28"/>
  <c r="BI21" i="28"/>
  <c r="BH21" i="28"/>
  <c r="BG21" i="28"/>
  <c r="BC21" i="28"/>
  <c r="BB21" i="28"/>
  <c r="BA21" i="28"/>
  <c r="AZ21" i="28"/>
  <c r="AY21" i="28"/>
  <c r="AX21" i="28"/>
  <c r="AW21" i="28"/>
  <c r="AV21" i="28"/>
  <c r="AU21" i="28"/>
  <c r="AT21" i="28"/>
  <c r="AS21" i="28"/>
  <c r="AR21" i="28"/>
  <c r="AQ21" i="28"/>
  <c r="GG20" i="28"/>
  <c r="GF20" i="28"/>
  <c r="GE20" i="28"/>
  <c r="GD20" i="28"/>
  <c r="GC20" i="28"/>
  <c r="GB20" i="28"/>
  <c r="GA20" i="28"/>
  <c r="FZ20" i="28"/>
  <c r="FK20" i="28"/>
  <c r="FI20" i="28"/>
  <c r="FH20" i="28"/>
  <c r="FG20" i="28"/>
  <c r="FF20" i="28"/>
  <c r="CO20" i="28"/>
  <c r="CN20" i="28"/>
  <c r="CE20" i="28"/>
  <c r="BM20" i="28"/>
  <c r="BL20" i="28"/>
  <c r="BK20" i="28"/>
  <c r="BJ20" i="28"/>
  <c r="BI20" i="28"/>
  <c r="BH20" i="28"/>
  <c r="BG20" i="28"/>
  <c r="BC20" i="28"/>
  <c r="BB20" i="28"/>
  <c r="BA20" i="28"/>
  <c r="AZ20" i="28"/>
  <c r="AY20" i="28"/>
  <c r="AX20" i="28"/>
  <c r="AW20" i="28"/>
  <c r="AV20" i="28"/>
  <c r="AU20" i="28"/>
  <c r="AT20" i="28"/>
  <c r="AS20" i="28"/>
  <c r="AR20" i="28"/>
  <c r="AQ20" i="28"/>
  <c r="GG19" i="28"/>
  <c r="GF19" i="28"/>
  <c r="GE19" i="28"/>
  <c r="GD19" i="28"/>
  <c r="GC19" i="28"/>
  <c r="GB19" i="28"/>
  <c r="GA19" i="28"/>
  <c r="FZ19" i="28"/>
  <c r="FK19" i="28"/>
  <c r="FI19" i="28"/>
  <c r="FH19" i="28"/>
  <c r="FG19" i="28"/>
  <c r="FF19" i="28"/>
  <c r="CE19" i="28"/>
  <c r="BM19" i="28"/>
  <c r="BL19" i="28"/>
  <c r="BK19" i="28"/>
  <c r="BJ19" i="28"/>
  <c r="BI19" i="28"/>
  <c r="BH19" i="28"/>
  <c r="BG19" i="28"/>
  <c r="BC19" i="28"/>
  <c r="BB19" i="28"/>
  <c r="BA19" i="28"/>
  <c r="AZ19" i="28"/>
  <c r="AY19" i="28"/>
  <c r="AX19" i="28"/>
  <c r="AW19" i="28"/>
  <c r="AV19" i="28"/>
  <c r="AU19" i="28"/>
  <c r="AT19" i="28"/>
  <c r="AS19" i="28"/>
  <c r="AR19" i="28"/>
  <c r="AQ19" i="28"/>
  <c r="GG18" i="28"/>
  <c r="GF18" i="28"/>
  <c r="GE18" i="28"/>
  <c r="GD18" i="28"/>
  <c r="GC18" i="28"/>
  <c r="GB18" i="28"/>
  <c r="GA18" i="28"/>
  <c r="FZ18" i="28"/>
  <c r="FK18" i="28"/>
  <c r="FI18" i="28"/>
  <c r="FH18" i="28"/>
  <c r="FG18" i="28"/>
  <c r="FF18" i="28"/>
  <c r="CE18" i="28"/>
  <c r="BM18" i="28"/>
  <c r="BL18" i="28"/>
  <c r="BK18" i="28"/>
  <c r="BJ18" i="28"/>
  <c r="BI18" i="28"/>
  <c r="BH18" i="28"/>
  <c r="BG18" i="28"/>
  <c r="BC18" i="28"/>
  <c r="BB18" i="28"/>
  <c r="BA18" i="28"/>
  <c r="AZ18" i="28"/>
  <c r="AY18" i="28"/>
  <c r="AX18" i="28"/>
  <c r="AW18" i="28"/>
  <c r="AV18" i="28"/>
  <c r="AU18" i="28"/>
  <c r="AT18" i="28"/>
  <c r="AS18" i="28"/>
  <c r="AR18" i="28"/>
  <c r="AQ18" i="28"/>
  <c r="GG17" i="28"/>
  <c r="GF17" i="28"/>
  <c r="GE17" i="28"/>
  <c r="GD17" i="28"/>
  <c r="GC17" i="28"/>
  <c r="GB17" i="28"/>
  <c r="GA17" i="28"/>
  <c r="FZ17" i="28"/>
  <c r="FK17" i="28"/>
  <c r="FI17" i="28"/>
  <c r="FH17" i="28"/>
  <c r="FG17" i="28"/>
  <c r="FF17" i="28"/>
  <c r="CO17" i="28"/>
  <c r="CN17" i="28"/>
  <c r="CE17" i="28"/>
  <c r="BM17" i="28"/>
  <c r="BL17" i="28"/>
  <c r="BK17" i="28"/>
  <c r="BJ17" i="28"/>
  <c r="BI17" i="28"/>
  <c r="BH17" i="28"/>
  <c r="BG17" i="28"/>
  <c r="BC17" i="28"/>
  <c r="BB17" i="28"/>
  <c r="BA17" i="28"/>
  <c r="AZ17" i="28"/>
  <c r="AY17" i="28"/>
  <c r="AX17" i="28"/>
  <c r="AW17" i="28"/>
  <c r="AV17" i="28"/>
  <c r="AU17" i="28"/>
  <c r="AT17" i="28"/>
  <c r="AS17" i="28"/>
  <c r="AR17" i="28"/>
  <c r="AQ17" i="28"/>
  <c r="GG16" i="28"/>
  <c r="GF16" i="28"/>
  <c r="GE16" i="28"/>
  <c r="GD16" i="28"/>
  <c r="GC16" i="28"/>
  <c r="GB16" i="28"/>
  <c r="GA16" i="28"/>
  <c r="FZ16" i="28"/>
  <c r="FK16" i="28"/>
  <c r="FI16" i="28"/>
  <c r="FH16" i="28"/>
  <c r="FG16" i="28"/>
  <c r="CO16" i="28"/>
  <c r="CN16" i="28"/>
  <c r="CE16" i="28"/>
  <c r="BM16" i="28"/>
  <c r="BL16" i="28"/>
  <c r="BK16" i="28"/>
  <c r="BJ16" i="28"/>
  <c r="BI16" i="28"/>
  <c r="BH16" i="28"/>
  <c r="BG16" i="28"/>
  <c r="BC16" i="28"/>
  <c r="BB16" i="28"/>
  <c r="BA16" i="28"/>
  <c r="AZ16" i="28"/>
  <c r="AY16" i="28"/>
  <c r="AX16" i="28"/>
  <c r="AW16" i="28"/>
  <c r="AV16" i="28"/>
  <c r="AU16" i="28"/>
  <c r="AT16" i="28"/>
  <c r="AS16" i="28"/>
  <c r="AR16" i="28"/>
  <c r="AQ16" i="28"/>
  <c r="GG15" i="28"/>
  <c r="GF15" i="28"/>
  <c r="GE15" i="28"/>
  <c r="GD15" i="28"/>
  <c r="GC15" i="28"/>
  <c r="GB15" i="28"/>
  <c r="GA15" i="28"/>
  <c r="FZ15" i="28"/>
  <c r="FK15" i="28"/>
  <c r="FI15" i="28"/>
  <c r="FH15" i="28"/>
  <c r="FG15" i="28"/>
  <c r="FF15" i="28"/>
  <c r="CO15" i="28"/>
  <c r="CN15" i="28"/>
  <c r="CE15" i="28"/>
  <c r="BM15" i="28"/>
  <c r="BL15" i="28"/>
  <c r="BK15" i="28"/>
  <c r="BJ15" i="28"/>
  <c r="BI15" i="28"/>
  <c r="BH15" i="28"/>
  <c r="BG15" i="28"/>
  <c r="BC15" i="28"/>
  <c r="BB15" i="28"/>
  <c r="BA15" i="28"/>
  <c r="AZ15" i="28"/>
  <c r="AY15" i="28"/>
  <c r="AX15" i="28"/>
  <c r="AW15" i="28"/>
  <c r="AV15" i="28"/>
  <c r="AU15" i="28"/>
  <c r="AT15" i="28"/>
  <c r="AS15" i="28"/>
  <c r="AR15" i="28"/>
  <c r="AQ15" i="28"/>
  <c r="GG14" i="28"/>
  <c r="GF14" i="28"/>
  <c r="GE14" i="28"/>
  <c r="GD14" i="28"/>
  <c r="GC14" i="28"/>
  <c r="GB14" i="28"/>
  <c r="GA14" i="28"/>
  <c r="FZ14" i="28"/>
  <c r="FK14" i="28"/>
  <c r="FI14" i="28"/>
  <c r="FH14" i="28"/>
  <c r="FG14" i="28"/>
  <c r="CE14" i="28"/>
  <c r="BM14" i="28"/>
  <c r="BL14" i="28"/>
  <c r="BK14" i="28"/>
  <c r="BJ14" i="28"/>
  <c r="BI14" i="28"/>
  <c r="BH14" i="28"/>
  <c r="BG14" i="28"/>
  <c r="BC14" i="28"/>
  <c r="BB14" i="28"/>
  <c r="BA14" i="28"/>
  <c r="AZ14" i="28"/>
  <c r="AY14" i="28"/>
  <c r="AX14" i="28"/>
  <c r="AW14" i="28"/>
  <c r="AV14" i="28"/>
  <c r="AU14" i="28"/>
  <c r="AT14" i="28"/>
  <c r="AS14" i="28"/>
  <c r="AR14" i="28"/>
  <c r="AQ14" i="28"/>
  <c r="GG13" i="28"/>
  <c r="GF13" i="28"/>
  <c r="GE13" i="28"/>
  <c r="GD13" i="28"/>
  <c r="GC13" i="28"/>
  <c r="GB13" i="28"/>
  <c r="GA13" i="28"/>
  <c r="FZ13" i="28"/>
  <c r="FK13" i="28"/>
  <c r="FI13" i="28"/>
  <c r="FH13" i="28"/>
  <c r="FG13" i="28"/>
  <c r="FF13" i="28"/>
  <c r="CE13" i="28"/>
  <c r="BM13" i="28"/>
  <c r="BL13" i="28"/>
  <c r="BK13" i="28"/>
  <c r="BJ13" i="28"/>
  <c r="BI13" i="28"/>
  <c r="BH13" i="28"/>
  <c r="BG13" i="28"/>
  <c r="BC13" i="28"/>
  <c r="BB13" i="28"/>
  <c r="BA13" i="28"/>
  <c r="AZ13" i="28"/>
  <c r="AY13" i="28"/>
  <c r="AX13" i="28"/>
  <c r="AW13" i="28"/>
  <c r="AV13" i="28"/>
  <c r="AU13" i="28"/>
  <c r="AT13" i="28"/>
  <c r="AS13" i="28"/>
  <c r="AR13" i="28"/>
  <c r="AQ13" i="28"/>
  <c r="GG12" i="28"/>
  <c r="GF12" i="28"/>
  <c r="GE12" i="28"/>
  <c r="GD12" i="28"/>
  <c r="GC12" i="28"/>
  <c r="GB12" i="28"/>
  <c r="GA12" i="28"/>
  <c r="FZ12" i="28"/>
  <c r="FK12" i="28"/>
  <c r="FI12" i="28"/>
  <c r="FH12" i="28"/>
  <c r="FG12" i="28"/>
  <c r="FF12" i="28"/>
  <c r="CO12" i="28"/>
  <c r="CN12" i="28"/>
  <c r="CM12" i="28"/>
  <c r="CE12" i="28"/>
  <c r="BM12" i="28"/>
  <c r="BL12" i="28"/>
  <c r="BK12" i="28"/>
  <c r="BJ12" i="28"/>
  <c r="BI12" i="28"/>
  <c r="BH12" i="28"/>
  <c r="BG12" i="28"/>
  <c r="BC12" i="28"/>
  <c r="BB12" i="28"/>
  <c r="BA12" i="28"/>
  <c r="AZ12" i="28"/>
  <c r="AY12" i="28"/>
  <c r="AX12" i="28"/>
  <c r="AW12" i="28"/>
  <c r="AV12" i="28"/>
  <c r="AU12" i="28"/>
  <c r="AT12" i="28"/>
  <c r="AS12" i="28"/>
  <c r="AR12" i="28"/>
  <c r="AQ12" i="28"/>
  <c r="GG11" i="28"/>
  <c r="GF11" i="28"/>
  <c r="GE11" i="28"/>
  <c r="GD11" i="28"/>
  <c r="GC11" i="28"/>
  <c r="GB11" i="28"/>
  <c r="GA11" i="28"/>
  <c r="FZ11" i="28"/>
  <c r="FK11" i="28"/>
  <c r="FI11" i="28"/>
  <c r="FH11" i="28"/>
  <c r="FG11" i="28"/>
  <c r="FF11" i="28"/>
  <c r="CE11" i="28"/>
  <c r="BM11" i="28"/>
  <c r="BL11" i="28"/>
  <c r="BK11" i="28"/>
  <c r="BJ11" i="28"/>
  <c r="BI11" i="28"/>
  <c r="BH11" i="28"/>
  <c r="BG11" i="28"/>
  <c r="BC11" i="28"/>
  <c r="BB11" i="28"/>
  <c r="BA11" i="28"/>
  <c r="AZ11" i="28"/>
  <c r="AY11" i="28"/>
  <c r="AX11" i="28"/>
  <c r="AW11" i="28"/>
  <c r="AV11" i="28"/>
  <c r="AU11" i="28"/>
  <c r="AT11" i="28"/>
  <c r="AS11" i="28"/>
  <c r="AR11" i="28"/>
  <c r="AQ11" i="28"/>
  <c r="GG10" i="28"/>
  <c r="GF10" i="28"/>
  <c r="GE10" i="28"/>
  <c r="GD10" i="28"/>
  <c r="GC10" i="28"/>
  <c r="GB10" i="28"/>
  <c r="GA10" i="28"/>
  <c r="FZ10" i="28"/>
  <c r="FK10" i="28"/>
  <c r="FI10" i="28"/>
  <c r="FH10" i="28"/>
  <c r="FG10" i="28"/>
  <c r="FF10" i="28"/>
  <c r="CO10" i="28"/>
  <c r="CN10" i="28"/>
  <c r="CM10" i="28"/>
  <c r="CE10" i="28"/>
  <c r="BM10" i="28"/>
  <c r="BL10" i="28"/>
  <c r="BK10" i="28"/>
  <c r="BJ10" i="28"/>
  <c r="BI10" i="28"/>
  <c r="BH10" i="28"/>
  <c r="BG10" i="28"/>
  <c r="BC10" i="28"/>
  <c r="BB10" i="28"/>
  <c r="BA10" i="28"/>
  <c r="AZ10" i="28"/>
  <c r="AY10" i="28"/>
  <c r="AX10" i="28"/>
  <c r="AW10" i="28"/>
  <c r="AV10" i="28"/>
  <c r="AU10" i="28"/>
  <c r="AT10" i="28"/>
  <c r="AS10" i="28"/>
  <c r="AR10" i="28"/>
  <c r="AQ10" i="28"/>
  <c r="FK9" i="28"/>
  <c r="FG9" i="28"/>
  <c r="CO9" i="28"/>
  <c r="CN9" i="28"/>
  <c r="CE9" i="28"/>
  <c r="BM9" i="28"/>
  <c r="BL9" i="28"/>
  <c r="BK9" i="28"/>
  <c r="BJ9" i="28"/>
  <c r="BI9" i="28"/>
  <c r="BH9" i="28"/>
  <c r="BG9" i="28"/>
  <c r="BC9" i="28"/>
  <c r="BB9" i="28"/>
  <c r="BA9" i="28"/>
  <c r="AZ9" i="28"/>
  <c r="AY9" i="28"/>
  <c r="AX9" i="28"/>
  <c r="AW9" i="28"/>
  <c r="AV9" i="28"/>
  <c r="AU9" i="28"/>
  <c r="AT9" i="28"/>
  <c r="AS9" i="28"/>
  <c r="AR9" i="28"/>
  <c r="AQ9" i="28"/>
  <c r="FI8" i="28"/>
  <c r="FH8" i="28"/>
  <c r="FG8" i="28"/>
  <c r="FF8" i="28"/>
  <c r="CE8" i="28"/>
  <c r="BM8" i="28"/>
  <c r="BL8" i="28"/>
  <c r="BK8" i="28"/>
  <c r="BJ8" i="28"/>
  <c r="BI8" i="28"/>
  <c r="BH8" i="28"/>
  <c r="BG8" i="28"/>
  <c r="BC8" i="28"/>
  <c r="BB8" i="28"/>
  <c r="BA8" i="28"/>
  <c r="AZ8" i="28"/>
  <c r="AY8" i="28"/>
  <c r="AX8" i="28"/>
  <c r="AW8" i="28"/>
  <c r="AV8" i="28"/>
  <c r="AU8" i="28"/>
  <c r="AT8" i="28"/>
  <c r="AS8" i="28"/>
  <c r="AR8" i="28"/>
  <c r="AQ8" i="28"/>
  <c r="GG7" i="28"/>
  <c r="GF7" i="28"/>
  <c r="GE7" i="28"/>
  <c r="GD7" i="28"/>
  <c r="GC7" i="28"/>
  <c r="GB7" i="28"/>
  <c r="GA7" i="28"/>
  <c r="FZ7" i="28"/>
  <c r="FI7" i="28"/>
  <c r="FH7" i="28"/>
  <c r="FG7" i="28"/>
  <c r="FF7" i="28"/>
  <c r="CE7" i="28"/>
  <c r="BM7" i="28"/>
  <c r="BL7" i="28"/>
  <c r="BK7" i="28"/>
  <c r="BJ7" i="28"/>
  <c r="BI7" i="28"/>
  <c r="BH7" i="28"/>
  <c r="BG7" i="28"/>
  <c r="BC7" i="28"/>
  <c r="BB7" i="28"/>
  <c r="BA7" i="28"/>
  <c r="AZ7" i="28"/>
  <c r="AY7" i="28"/>
  <c r="AX7" i="28"/>
  <c r="AW7" i="28"/>
  <c r="AV7" i="28"/>
  <c r="AU7" i="28"/>
  <c r="AT7" i="28"/>
  <c r="AS7" i="28"/>
  <c r="AR7" i="28"/>
  <c r="AQ7" i="28"/>
  <c r="GG6" i="28"/>
  <c r="GF6" i="28"/>
  <c r="GE6" i="28"/>
  <c r="GD6" i="28"/>
  <c r="GC6" i="28"/>
  <c r="GB6" i="28"/>
  <c r="GA6" i="28"/>
  <c r="FZ6" i="28"/>
  <c r="FK6" i="28"/>
  <c r="FI6" i="28"/>
  <c r="FH6" i="28"/>
  <c r="FG6" i="28"/>
  <c r="FF6" i="28"/>
  <c r="CO6" i="28"/>
  <c r="CN6" i="28"/>
  <c r="CE6" i="28"/>
  <c r="BM6" i="28"/>
  <c r="BL6" i="28"/>
  <c r="BK6" i="28"/>
  <c r="BJ6" i="28"/>
  <c r="BI6" i="28"/>
  <c r="BH6" i="28"/>
  <c r="BG6" i="28"/>
  <c r="BC6" i="28"/>
  <c r="BB6" i="28"/>
  <c r="BA6" i="28"/>
  <c r="AZ6" i="28"/>
  <c r="AY6" i="28"/>
  <c r="AX6" i="28"/>
  <c r="AW6" i="28"/>
  <c r="AV6" i="28"/>
  <c r="AU6" i="28"/>
  <c r="AT6" i="28"/>
  <c r="AS6" i="28"/>
  <c r="AR6" i="28"/>
  <c r="AQ6" i="28"/>
  <c r="GG5" i="28"/>
  <c r="GF5" i="28"/>
  <c r="GE5" i="28"/>
  <c r="GD5" i="28"/>
  <c r="GC5" i="28"/>
  <c r="GB5" i="28"/>
  <c r="GA5" i="28"/>
  <c r="FZ5" i="28"/>
  <c r="FK5" i="28"/>
  <c r="FI5" i="28"/>
  <c r="FH5" i="28"/>
  <c r="FG5" i="28"/>
  <c r="FF5" i="28"/>
  <c r="CO5" i="28"/>
  <c r="CN5" i="28"/>
  <c r="CE5" i="28"/>
  <c r="BM5" i="28"/>
  <c r="BL5" i="28"/>
  <c r="BK5" i="28"/>
  <c r="BJ5" i="28"/>
  <c r="BI5" i="28"/>
  <c r="BH5" i="28"/>
  <c r="BG5" i="28"/>
  <c r="BC5" i="28"/>
  <c r="BB5" i="28"/>
  <c r="BA5" i="28"/>
  <c r="AZ5" i="28"/>
  <c r="AY5" i="28"/>
  <c r="AX5" i="28"/>
  <c r="AW5" i="28"/>
  <c r="AV5" i="28"/>
  <c r="AU5" i="28"/>
  <c r="AT5" i="28"/>
  <c r="AS5" i="28"/>
  <c r="AR5" i="28"/>
  <c r="AQ5" i="28"/>
  <c r="GG4" i="28"/>
  <c r="GF4" i="28"/>
  <c r="GE4" i="28"/>
  <c r="GD4" i="28"/>
  <c r="GC4" i="28"/>
  <c r="GB4" i="28"/>
  <c r="GA4" i="28"/>
  <c r="FZ4" i="28"/>
  <c r="FK4" i="28"/>
  <c r="FI4" i="28"/>
  <c r="FH4" i="28"/>
  <c r="FG4" i="28"/>
  <c r="FF4" i="28"/>
  <c r="CE4" i="28"/>
  <c r="BM4" i="28"/>
  <c r="BL4" i="28"/>
  <c r="BK4" i="28"/>
  <c r="BJ4" i="28"/>
  <c r="BI4" i="28"/>
  <c r="BH4" i="28"/>
  <c r="BG4" i="28"/>
  <c r="BC4" i="28"/>
  <c r="BB4" i="28"/>
  <c r="BA4" i="28"/>
  <c r="AZ4" i="28"/>
  <c r="AY4" i="28"/>
  <c r="AX4" i="28"/>
  <c r="AW4" i="28"/>
  <c r="AV4" i="28"/>
  <c r="AU4" i="28"/>
  <c r="AT4" i="28"/>
  <c r="AS4" i="28"/>
  <c r="AR4" i="28"/>
  <c r="AQ4" i="28"/>
  <c r="FI3" i="28"/>
  <c r="FH3" i="28"/>
  <c r="FG3" i="28"/>
  <c r="CO3" i="28"/>
  <c r="CN3" i="28"/>
  <c r="CE3" i="28"/>
  <c r="BM3" i="28"/>
  <c r="BL3" i="28"/>
  <c r="BK3" i="28"/>
  <c r="BJ3" i="28"/>
  <c r="BI3" i="28"/>
  <c r="BH3" i="28"/>
  <c r="BG3" i="28"/>
  <c r="BC3" i="28"/>
  <c r="BB3" i="28"/>
  <c r="BA3" i="28"/>
  <c r="AZ3" i="28"/>
  <c r="AY3" i="28"/>
  <c r="AX3" i="28"/>
  <c r="AW3" i="28"/>
  <c r="AV3" i="28"/>
  <c r="AU3" i="28"/>
  <c r="AT3" i="28"/>
  <c r="AS3" i="28"/>
  <c r="AR3" i="28"/>
  <c r="AQ3" i="28"/>
  <c r="CE2" i="28"/>
  <c r="BM2" i="28"/>
  <c r="BL2" i="28"/>
  <c r="BK2" i="28"/>
  <c r="BJ2" i="28"/>
  <c r="BI2" i="28"/>
  <c r="BH2" i="28"/>
  <c r="BG2" i="28"/>
  <c r="BC2" i="28"/>
  <c r="BB2" i="28"/>
  <c r="BA2" i="28"/>
  <c r="AZ2" i="28"/>
  <c r="AY2" i="28"/>
  <c r="AX2" i="28"/>
  <c r="AW2" i="28"/>
  <c r="AV2" i="28"/>
  <c r="AU2" i="28"/>
  <c r="AT2" i="28"/>
  <c r="AS2" i="28"/>
  <c r="AR2" i="28"/>
  <c r="AQ2" i="28"/>
  <c r="FZ125" i="28" l="1"/>
  <c r="GC124" i="28"/>
  <c r="GE124" i="28"/>
  <c r="AW118" i="28"/>
  <c r="AW119" i="28"/>
  <c r="AW120" i="28"/>
  <c r="AW121" i="28"/>
  <c r="GF120" i="28"/>
  <c r="GF118" i="28"/>
  <c r="GF125" i="28"/>
  <c r="GF121" i="28"/>
  <c r="GF119" i="28"/>
  <c r="AX118" i="28"/>
  <c r="AX119" i="28"/>
  <c r="AX120" i="28"/>
  <c r="AX121" i="28"/>
  <c r="BI119" i="28"/>
  <c r="BI120" i="28"/>
  <c r="BI121" i="28"/>
  <c r="BI118" i="28"/>
  <c r="GG120" i="28"/>
  <c r="GG121" i="28"/>
  <c r="GG118" i="28"/>
  <c r="GG125" i="28"/>
  <c r="GG119" i="28"/>
  <c r="FZ124" i="28"/>
  <c r="AY121" i="28"/>
  <c r="AY118" i="28"/>
  <c r="AY119" i="28"/>
  <c r="AY120" i="28"/>
  <c r="GA124" i="28"/>
  <c r="BJ118" i="28"/>
  <c r="BJ119" i="28"/>
  <c r="BJ120" i="28"/>
  <c r="BJ121" i="28"/>
  <c r="FZ121" i="28"/>
  <c r="FZ120" i="28"/>
  <c r="FZ118" i="28"/>
  <c r="FZ119" i="28"/>
  <c r="AZ121" i="28"/>
  <c r="AZ118" i="28"/>
  <c r="AZ119" i="28"/>
  <c r="AZ120" i="28"/>
  <c r="BK118" i="28"/>
  <c r="BK119" i="28"/>
  <c r="BK120" i="28"/>
  <c r="BK121" i="28"/>
  <c r="GA119" i="28"/>
  <c r="GA120" i="28"/>
  <c r="GA121" i="28"/>
  <c r="GA118" i="28"/>
  <c r="GA125" i="28"/>
  <c r="GB124" i="28"/>
  <c r="BA120" i="28"/>
  <c r="BA121" i="28"/>
  <c r="BA118" i="28"/>
  <c r="BA119" i="28"/>
  <c r="GB125" i="28"/>
  <c r="GB121" i="28"/>
  <c r="GB119" i="28"/>
  <c r="GB120" i="28"/>
  <c r="GB118" i="28"/>
  <c r="GC120" i="28"/>
  <c r="GC118" i="28"/>
  <c r="GC119" i="28"/>
  <c r="GC121" i="28"/>
  <c r="GC125" i="28"/>
  <c r="GD124" i="28"/>
  <c r="GD121" i="28"/>
  <c r="GD118" i="28"/>
  <c r="GD125" i="28"/>
  <c r="GD120" i="28"/>
  <c r="GD119" i="28"/>
  <c r="BG120" i="28"/>
  <c r="BG121" i="28"/>
  <c r="BG118" i="28"/>
  <c r="BG119" i="28"/>
  <c r="GE119" i="28"/>
  <c r="GE120" i="28"/>
  <c r="GE121" i="28"/>
  <c r="GE118" i="28"/>
  <c r="GE125" i="28"/>
  <c r="GF124" i="28"/>
  <c r="BH119" i="28"/>
  <c r="BH120" i="28"/>
  <c r="BH121" i="28"/>
  <c r="BH118" i="28"/>
  <c r="GG124" i="28"/>
  <c r="FZ112" i="28"/>
  <c r="BH111" i="28"/>
  <c r="BH112" i="28"/>
  <c r="CL24" i="28"/>
  <c r="CN32" i="28"/>
  <c r="CN39" i="28"/>
  <c r="CP55" i="28"/>
  <c r="CN61" i="28"/>
  <c r="CO11" i="28"/>
  <c r="CN19" i="28"/>
  <c r="CO42" i="28"/>
  <c r="CP59" i="28"/>
  <c r="CL105" i="28"/>
  <c r="CP107" i="28"/>
  <c r="CL4" i="28"/>
  <c r="CP6" i="28"/>
  <c r="CL8" i="28"/>
  <c r="CP10" i="28"/>
  <c r="CP11" i="28"/>
  <c r="CN14" i="28"/>
  <c r="CL18" i="28"/>
  <c r="CO19" i="28"/>
  <c r="CL23" i="28"/>
  <c r="CP25" i="28"/>
  <c r="CP29" i="28"/>
  <c r="CO32" i="28"/>
  <c r="CN35" i="28"/>
  <c r="CL38" i="28"/>
  <c r="CO39" i="28"/>
  <c r="CP42" i="28"/>
  <c r="CN44" i="28"/>
  <c r="CL46" i="28"/>
  <c r="CP48" i="28"/>
  <c r="CL52" i="28"/>
  <c r="CP54" i="28"/>
  <c r="CL56" i="28"/>
  <c r="CN58" i="28"/>
  <c r="CL60" i="28"/>
  <c r="CO61" i="28"/>
  <c r="CP64" i="28"/>
  <c r="CN66" i="28"/>
  <c r="CL68" i="28"/>
  <c r="CO69" i="28"/>
  <c r="CN72" i="28"/>
  <c r="CL74" i="28"/>
  <c r="CO75" i="28"/>
  <c r="CP78" i="28"/>
  <c r="CN80" i="28"/>
  <c r="CL82" i="28"/>
  <c r="CO83" i="28"/>
  <c r="CP86" i="28"/>
  <c r="CN88" i="28"/>
  <c r="CL92" i="28"/>
  <c r="CP94" i="28"/>
  <c r="CP100" i="28"/>
  <c r="CL104" i="28"/>
  <c r="CN106" i="28"/>
  <c r="CL108" i="28"/>
  <c r="CP15" i="28"/>
  <c r="CL34" i="28"/>
  <c r="CN69" i="28"/>
  <c r="CN75" i="28"/>
  <c r="CO78" i="28"/>
  <c r="CP81" i="28"/>
  <c r="CN83" i="28"/>
  <c r="CO86" i="28"/>
  <c r="CP89" i="28"/>
  <c r="CP5" i="28"/>
  <c r="CL13" i="28"/>
  <c r="CL21" i="28"/>
  <c r="CL30" i="28"/>
  <c r="CL37" i="28"/>
  <c r="CL43" i="28"/>
  <c r="CO66" i="28"/>
  <c r="CL87" i="28"/>
  <c r="CL97" i="28"/>
  <c r="CL103" i="28"/>
  <c r="CP109" i="28"/>
  <c r="CL16" i="28"/>
  <c r="CL20" i="28"/>
  <c r="CO24" i="28"/>
  <c r="CP27" i="28"/>
  <c r="CP31" i="28"/>
  <c r="CL33" i="28"/>
  <c r="CP35" i="28"/>
  <c r="CN38" i="28"/>
  <c r="CL40" i="28"/>
  <c r="CO41" i="28"/>
  <c r="CP44" i="28"/>
  <c r="CN46" i="28"/>
  <c r="CL50" i="28"/>
  <c r="CN52" i="28"/>
  <c r="CP58" i="28"/>
  <c r="CN60" i="28"/>
  <c r="CL62" i="28"/>
  <c r="CO63" i="28"/>
  <c r="CP66" i="28"/>
  <c r="CN68" i="28"/>
  <c r="CL70" i="28"/>
  <c r="CP72" i="28"/>
  <c r="CN74" i="28"/>
  <c r="CL76" i="28"/>
  <c r="CO77" i="28"/>
  <c r="CP80" i="28"/>
  <c r="CN82" i="28"/>
  <c r="CL84" i="28"/>
  <c r="CO85" i="28"/>
  <c r="CP88" i="28"/>
  <c r="CL90" i="28"/>
  <c r="CO93" i="28"/>
  <c r="CL96" i="28"/>
  <c r="CP98" i="28"/>
  <c r="CL102" i="28"/>
  <c r="CP106" i="28"/>
  <c r="CN108" i="28"/>
  <c r="CP7" i="28"/>
  <c r="CP36" i="28"/>
  <c r="CP45" i="28"/>
  <c r="CL57" i="28"/>
  <c r="CO64" i="28"/>
  <c r="CP67" i="28"/>
  <c r="CL77" i="28"/>
  <c r="CL85" i="28"/>
  <c r="CL93" i="28"/>
  <c r="CL12" i="28"/>
  <c r="CP28" i="28"/>
  <c r="CP32" i="28"/>
  <c r="CN41" i="28"/>
  <c r="CP47" i="28"/>
  <c r="CP53" i="28"/>
  <c r="CO58" i="28"/>
  <c r="CL65" i="28"/>
  <c r="CN93" i="28"/>
  <c r="CN8" i="28"/>
  <c r="CP14" i="28"/>
  <c r="CL7" i="28"/>
  <c r="CO8" i="28"/>
  <c r="CN13" i="28"/>
  <c r="CL15" i="28"/>
  <c r="CP24" i="28"/>
  <c r="CN26" i="28"/>
  <c r="CP34" i="28"/>
  <c r="CL36" i="28"/>
  <c r="CO38" i="28"/>
  <c r="CP41" i="28"/>
  <c r="CN43" i="28"/>
  <c r="CL45" i="28"/>
  <c r="CO46" i="28"/>
  <c r="CL49" i="28"/>
  <c r="CO52" i="28"/>
  <c r="CL55" i="28"/>
  <c r="CP57" i="28"/>
  <c r="CL59" i="28"/>
  <c r="CO60" i="28"/>
  <c r="CP63" i="28"/>
  <c r="CN65" i="28"/>
  <c r="CL67" i="28"/>
  <c r="CO68" i="28"/>
  <c r="CP71" i="28"/>
  <c r="CL73" i="28"/>
  <c r="CO74" i="28"/>
  <c r="CP77" i="28"/>
  <c r="CN79" i="28"/>
  <c r="CL81" i="28"/>
  <c r="CO82" i="28"/>
  <c r="CP85" i="28"/>
  <c r="CN87" i="28"/>
  <c r="CL89" i="28"/>
  <c r="CP93" i="28"/>
  <c r="CL95" i="28"/>
  <c r="CN97" i="28"/>
  <c r="CL101" i="28"/>
  <c r="CP105" i="28"/>
  <c r="CL107" i="28"/>
  <c r="CO108" i="28"/>
  <c r="CO7" i="28"/>
  <c r="CP95" i="28"/>
  <c r="CP9" i="28"/>
  <c r="CO14" i="28"/>
  <c r="CP19" i="28"/>
  <c r="CL22" i="28"/>
  <c r="CL26" i="28"/>
  <c r="CO35" i="28"/>
  <c r="CP61" i="28"/>
  <c r="CO72" i="28"/>
  <c r="CN77" i="28"/>
  <c r="CL79" i="28"/>
  <c r="CO80" i="28"/>
  <c r="CP83" i="28"/>
  <c r="CO88" i="28"/>
  <c r="CL91" i="28"/>
  <c r="CO106" i="28"/>
  <c r="CL2" i="28"/>
  <c r="CP4" i="28"/>
  <c r="CL6" i="28"/>
  <c r="CP8" i="28"/>
  <c r="CL10" i="28"/>
  <c r="CL11" i="28"/>
  <c r="CO13" i="28"/>
  <c r="CP18" i="28"/>
  <c r="CP23" i="28"/>
  <c r="CL25" i="28"/>
  <c r="CO26" i="28"/>
  <c r="CL29" i="28"/>
  <c r="CN33" i="28"/>
  <c r="CP38" i="28"/>
  <c r="CN40" i="28"/>
  <c r="CL42" i="28"/>
  <c r="CO43" i="28"/>
  <c r="CP46" i="28"/>
  <c r="CL48" i="28"/>
  <c r="CP52" i="28"/>
  <c r="CL54" i="28"/>
  <c r="CP56" i="28"/>
  <c r="CP60" i="28"/>
  <c r="CN62" i="28"/>
  <c r="CL64" i="28"/>
  <c r="CO65" i="28"/>
  <c r="CP68" i="28"/>
  <c r="CP74" i="28"/>
  <c r="CN76" i="28"/>
  <c r="CL78" i="28"/>
  <c r="CO79" i="28"/>
  <c r="CP82" i="28"/>
  <c r="CL86" i="28"/>
  <c r="CO87" i="28"/>
  <c r="CP92" i="28"/>
  <c r="CL94" i="28"/>
  <c r="CO97" i="28"/>
  <c r="CL100" i="28"/>
  <c r="CP104" i="28"/>
  <c r="CP108" i="28"/>
  <c r="CO29" i="28"/>
  <c r="CL41" i="28"/>
  <c r="CP49" i="28"/>
  <c r="CL63" i="28"/>
  <c r="CL71" i="28"/>
  <c r="CP73" i="28"/>
  <c r="CP101" i="28"/>
  <c r="CL3" i="28"/>
  <c r="CL17" i="28"/>
  <c r="CN24" i="28"/>
  <c r="CP39" i="28"/>
  <c r="CO44" i="28"/>
  <c r="CL51" i="28"/>
  <c r="CN63" i="28"/>
  <c r="CP69" i="28"/>
  <c r="CP75" i="28"/>
  <c r="CN85" i="28"/>
  <c r="CP99" i="28"/>
  <c r="CP3" i="28"/>
  <c r="CL5" i="28"/>
  <c r="CN7" i="28"/>
  <c r="CL9" i="28"/>
  <c r="CP12" i="28"/>
  <c r="CP13" i="28"/>
  <c r="CP17" i="28"/>
  <c r="CL19" i="28"/>
  <c r="CP21" i="28"/>
  <c r="CP22" i="28"/>
  <c r="CP26" i="28"/>
  <c r="CL28" i="28"/>
  <c r="CP30" i="28"/>
  <c r="CL32" i="28"/>
  <c r="CO33" i="28"/>
  <c r="CP37" i="28"/>
  <c r="CL39" i="28"/>
  <c r="CO40" i="28"/>
  <c r="CP43" i="28"/>
  <c r="CN45" i="28"/>
  <c r="CL47" i="28"/>
  <c r="CP51" i="28"/>
  <c r="CL53" i="28"/>
  <c r="CN55" i="28"/>
  <c r="CN59" i="28"/>
  <c r="CL61" i="28"/>
  <c r="CO62" i="28"/>
  <c r="CP65" i="28"/>
  <c r="CN67" i="28"/>
  <c r="CL69" i="28"/>
  <c r="CN73" i="28"/>
  <c r="CL75" i="28"/>
  <c r="CO76" i="28"/>
  <c r="CP79" i="28"/>
  <c r="CN81" i="28"/>
  <c r="CL83" i="28"/>
  <c r="CP87" i="28"/>
  <c r="CP91" i="28"/>
  <c r="CP97" i="28"/>
  <c r="CL99" i="28"/>
  <c r="CP103" i="28"/>
  <c r="CN107" i="28"/>
  <c r="CL109" i="28"/>
  <c r="CN2" i="28"/>
  <c r="CN11" i="28"/>
  <c r="CL14" i="28"/>
  <c r="CP16" i="28"/>
  <c r="CP20" i="28"/>
  <c r="CL27" i="28"/>
  <c r="CN29" i="28"/>
  <c r="CL31" i="28"/>
  <c r="CP33" i="28"/>
  <c r="CL35" i="28"/>
  <c r="CP40" i="28"/>
  <c r="CN42" i="28"/>
  <c r="CL44" i="28"/>
  <c r="CO45" i="28"/>
  <c r="CP50" i="28"/>
  <c r="CO55" i="28"/>
  <c r="CL58" i="28"/>
  <c r="CO59" i="28"/>
  <c r="CP62" i="28"/>
  <c r="CN64" i="28"/>
  <c r="CL66" i="28"/>
  <c r="CO67" i="28"/>
  <c r="CP70" i="28"/>
  <c r="CL72" i="28"/>
  <c r="CO73" i="28"/>
  <c r="CP76" i="28"/>
  <c r="CN78" i="28"/>
  <c r="CL80" i="28"/>
  <c r="CO81" i="28"/>
  <c r="CP84" i="28"/>
  <c r="CN86" i="28"/>
  <c r="CL88" i="28"/>
  <c r="CP90" i="28"/>
  <c r="CP96" i="28"/>
  <c r="CL98" i="28"/>
  <c r="CP102" i="28"/>
  <c r="CL106" i="28"/>
  <c r="CO107" i="28"/>
  <c r="CM29" i="28"/>
  <c r="CM42" i="28"/>
  <c r="CM79" i="28"/>
  <c r="CM85" i="28"/>
  <c r="CM105" i="28"/>
  <c r="CM18" i="28"/>
  <c r="CM94" i="28"/>
  <c r="CM53" i="28"/>
  <c r="CM27" i="28"/>
  <c r="CM66" i="28"/>
  <c r="CM26" i="28"/>
  <c r="CM63" i="28"/>
  <c r="CM95" i="28"/>
  <c r="CM99" i="28"/>
  <c r="CM84" i="28"/>
  <c r="CM3" i="28"/>
  <c r="CM39" i="28"/>
  <c r="CM50" i="28"/>
  <c r="CM81" i="28"/>
  <c r="BE87" i="28"/>
  <c r="CM2" i="28"/>
  <c r="BE13" i="28"/>
  <c r="CM48" i="28"/>
  <c r="CM11" i="28"/>
  <c r="CM108" i="28"/>
  <c r="BE18" i="28"/>
  <c r="CM22" i="28"/>
  <c r="CM72" i="28"/>
  <c r="CM90" i="28"/>
  <c r="CM91" i="28"/>
  <c r="BE97" i="28"/>
  <c r="BE104" i="28"/>
  <c r="BD106" i="28"/>
  <c r="CM40" i="28"/>
  <c r="CM86" i="28"/>
  <c r="BE89" i="28"/>
  <c r="BE96" i="28"/>
  <c r="CM107" i="28"/>
  <c r="CM20" i="28"/>
  <c r="CM38" i="28"/>
  <c r="CM47" i="28"/>
  <c r="CM98" i="28"/>
  <c r="BE20" i="28"/>
  <c r="BD53" i="28"/>
  <c r="BD34" i="28"/>
  <c r="CM45" i="28"/>
  <c r="BE50" i="28"/>
  <c r="CM54" i="28"/>
  <c r="BE66" i="28"/>
  <c r="CM82" i="28"/>
  <c r="BE8" i="28"/>
  <c r="BD44" i="28"/>
  <c r="CM44" i="28"/>
  <c r="BE45" i="28"/>
  <c r="BE73" i="28"/>
  <c r="BE77" i="28"/>
  <c r="BE98" i="28"/>
  <c r="BD32" i="28"/>
  <c r="CM46" i="28"/>
  <c r="BE7" i="28"/>
  <c r="BD8" i="28"/>
  <c r="BE47" i="28"/>
  <c r="CM30" i="28"/>
  <c r="BD6" i="28"/>
  <c r="BF24" i="28"/>
  <c r="BE3" i="28"/>
  <c r="BF11" i="28"/>
  <c r="BE14" i="28"/>
  <c r="BD18" i="28"/>
  <c r="BE33" i="28"/>
  <c r="BE40" i="28"/>
  <c r="BF66" i="28"/>
  <c r="BE95" i="28"/>
  <c r="BE101" i="28"/>
  <c r="BD101" i="28"/>
  <c r="BD108" i="28"/>
  <c r="BE109" i="28"/>
  <c r="CM73" i="28"/>
  <c r="CM87" i="28"/>
  <c r="BE88" i="28"/>
  <c r="BE93" i="28"/>
  <c r="BD93" i="28"/>
  <c r="BF100" i="28"/>
  <c r="BD52" i="28"/>
  <c r="BF75" i="28"/>
  <c r="BE102" i="28"/>
  <c r="CM102" i="28"/>
  <c r="BF109" i="28"/>
  <c r="BD4" i="28"/>
  <c r="BE6" i="28"/>
  <c r="BD37" i="28"/>
  <c r="BF65" i="28"/>
  <c r="BD68" i="28"/>
  <c r="CM70" i="28"/>
  <c r="BD71" i="28"/>
  <c r="BF78" i="28"/>
  <c r="BE82" i="28"/>
  <c r="BE84" i="28"/>
  <c r="BE103" i="28"/>
  <c r="CM103" i="28"/>
  <c r="CM104" i="28"/>
  <c r="CM106" i="28"/>
  <c r="CM8" i="28"/>
  <c r="CM15" i="28"/>
  <c r="CM37" i="28"/>
  <c r="BE54" i="28"/>
  <c r="BE56" i="28"/>
  <c r="CM58" i="28"/>
  <c r="BD60" i="28"/>
  <c r="CM71" i="28"/>
  <c r="CM92" i="28"/>
  <c r="BE100" i="28"/>
  <c r="CT117" i="28"/>
  <c r="BF26" i="28"/>
  <c r="CM13" i="28"/>
  <c r="BD25" i="28"/>
  <c r="CC112" i="28"/>
  <c r="BE5" i="28"/>
  <c r="CM5" i="28"/>
  <c r="CM33" i="28"/>
  <c r="BF42" i="28"/>
  <c r="BF44" i="28"/>
  <c r="CM49" i="28"/>
  <c r="BF50" i="28"/>
  <c r="BE55" i="28"/>
  <c r="CM59" i="28"/>
  <c r="CM62" i="28"/>
  <c r="CM67" i="28"/>
  <c r="BE74" i="28"/>
  <c r="CM75" i="28"/>
  <c r="CM76" i="28"/>
  <c r="CM78" i="28"/>
  <c r="BE80" i="28"/>
  <c r="BE90" i="28"/>
  <c r="CM101" i="28"/>
  <c r="BE4" i="28"/>
  <c r="BF10" i="28"/>
  <c r="BE15" i="28"/>
  <c r="BD20" i="28"/>
  <c r="BE21" i="28"/>
  <c r="BF22" i="28"/>
  <c r="BF23" i="28"/>
  <c r="BE39" i="28"/>
  <c r="BE43" i="28"/>
  <c r="BE63" i="28"/>
  <c r="BE64" i="28"/>
  <c r="CM65" i="28"/>
  <c r="BE67" i="28"/>
  <c r="CM69" i="28"/>
  <c r="CM77" i="28"/>
  <c r="BE78" i="28"/>
  <c r="BF87" i="28"/>
  <c r="CM93" i="28"/>
  <c r="CM97" i="28"/>
  <c r="BF107" i="28"/>
  <c r="BD2" i="28"/>
  <c r="BF3" i="28"/>
  <c r="BF5" i="28"/>
  <c r="BD11" i="28"/>
  <c r="BD16" i="28"/>
  <c r="BF17" i="28"/>
  <c r="BD26" i="28"/>
  <c r="BD78" i="28"/>
  <c r="BF13" i="28"/>
  <c r="BF16" i="28"/>
  <c r="BF19" i="28"/>
  <c r="BF27" i="28"/>
  <c r="BD28" i="28"/>
  <c r="CM31" i="28"/>
  <c r="BF12" i="28"/>
  <c r="BF7" i="28"/>
  <c r="BE10" i="28"/>
  <c r="BE11" i="28"/>
  <c r="CM14" i="28"/>
  <c r="CM17" i="28"/>
  <c r="BE24" i="28"/>
  <c r="CM24" i="28"/>
  <c r="BE25" i="28"/>
  <c r="CM28" i="28"/>
  <c r="BE29" i="28"/>
  <c r="CM32" i="28"/>
  <c r="BF35" i="28"/>
  <c r="BD38" i="28"/>
  <c r="BE99" i="28"/>
  <c r="CM6" i="28"/>
  <c r="BF9" i="28"/>
  <c r="CM16" i="28"/>
  <c r="BE17" i="28"/>
  <c r="CM19" i="28"/>
  <c r="BF21" i="28"/>
  <c r="BE22" i="28"/>
  <c r="BE26" i="28"/>
  <c r="BE28" i="28"/>
  <c r="CM4" i="28"/>
  <c r="BD15" i="28"/>
  <c r="BF18" i="28"/>
  <c r="BE19" i="28"/>
  <c r="BF20" i="28"/>
  <c r="BD21" i="28"/>
  <c r="BE32" i="28"/>
  <c r="BE34" i="28"/>
  <c r="CM35" i="28"/>
  <c r="BF36" i="28"/>
  <c r="BE42" i="28"/>
  <c r="CM7" i="28"/>
  <c r="CM9" i="28"/>
  <c r="BD10" i="28"/>
  <c r="BF15" i="28"/>
  <c r="CM23" i="28"/>
  <c r="BD24" i="28"/>
  <c r="BE27" i="28"/>
  <c r="BD29" i="28"/>
  <c r="BF31" i="28"/>
  <c r="BE41" i="28"/>
  <c r="BF8" i="28"/>
  <c r="BE9" i="28"/>
  <c r="BE12" i="28"/>
  <c r="BD14" i="28"/>
  <c r="BE16" i="28"/>
  <c r="BD23" i="28"/>
  <c r="BF25" i="28"/>
  <c r="BF29" i="28"/>
  <c r="BD31" i="28"/>
  <c r="BF34" i="28"/>
  <c r="BD36" i="28"/>
  <c r="BE49" i="28"/>
  <c r="BF54" i="28"/>
  <c r="CM57" i="28"/>
  <c r="BE59" i="28"/>
  <c r="BE65" i="28"/>
  <c r="BF68" i="28"/>
  <c r="BE69" i="28"/>
  <c r="BE75" i="28"/>
  <c r="BE76" i="28"/>
  <c r="BE79" i="28"/>
  <c r="BD80" i="28"/>
  <c r="BD81" i="28"/>
  <c r="CM83" i="28"/>
  <c r="BF89" i="28"/>
  <c r="BF95" i="28"/>
  <c r="CM96" i="28"/>
  <c r="BF102" i="28"/>
  <c r="BE106" i="28"/>
  <c r="BE107" i="28"/>
  <c r="BD109" i="28"/>
  <c r="BE46" i="28"/>
  <c r="BD46" i="28"/>
  <c r="BF52" i="28"/>
  <c r="BE61" i="28"/>
  <c r="BD86" i="28"/>
  <c r="BE94" i="28"/>
  <c r="BF97" i="28"/>
  <c r="BF41" i="28"/>
  <c r="BD45" i="28"/>
  <c r="BE48" i="28"/>
  <c r="CM55" i="28"/>
  <c r="BE57" i="28"/>
  <c r="BF58" i="28"/>
  <c r="BF60" i="28"/>
  <c r="BE68" i="28"/>
  <c r="CM68" i="28"/>
  <c r="BE70" i="28"/>
  <c r="CM74" i="28"/>
  <c r="CM80" i="28"/>
  <c r="BE83" i="28"/>
  <c r="BD83" i="28"/>
  <c r="BE86" i="28"/>
  <c r="CM89" i="28"/>
  <c r="BF92" i="28"/>
  <c r="BF104" i="28"/>
  <c r="BE30" i="28"/>
  <c r="BE31" i="28"/>
  <c r="BF33" i="28"/>
  <c r="BE36" i="28"/>
  <c r="CM43" i="28"/>
  <c r="BF46" i="28"/>
  <c r="BF51" i="28"/>
  <c r="BE52" i="28"/>
  <c r="CM52" i="28"/>
  <c r="BF53" i="28"/>
  <c r="BE62" i="28"/>
  <c r="BD62" i="28"/>
  <c r="CM64" i="28"/>
  <c r="BE72" i="28"/>
  <c r="BE81" i="28"/>
  <c r="BE85" i="28"/>
  <c r="BD85" i="28"/>
  <c r="BD90" i="28"/>
  <c r="BE91" i="28"/>
  <c r="BF96" i="28"/>
  <c r="BD98" i="28"/>
  <c r="BD100" i="28"/>
  <c r="CM100" i="28"/>
  <c r="BE105" i="28"/>
  <c r="BF108" i="28"/>
  <c r="BD54" i="28"/>
  <c r="BF59" i="28"/>
  <c r="BF69" i="28"/>
  <c r="BF76" i="28"/>
  <c r="BF88" i="28"/>
  <c r="BD92" i="28"/>
  <c r="BF93" i="28"/>
  <c r="BF94" i="28"/>
  <c r="BD95" i="28"/>
  <c r="BF99" i="28"/>
  <c r="BF101" i="28"/>
  <c r="BD103" i="28"/>
  <c r="CM41" i="28"/>
  <c r="BD42" i="28"/>
  <c r="BF48" i="28"/>
  <c r="BD50" i="28"/>
  <c r="CM51" i="28"/>
  <c r="BE58" i="28"/>
  <c r="BE60" i="28"/>
  <c r="BF61" i="28"/>
  <c r="BF64" i="28"/>
  <c r="BD66" i="28"/>
  <c r="BD69" i="28"/>
  <c r="BD79" i="28"/>
  <c r="BF91" i="28"/>
  <c r="BE92" i="28"/>
  <c r="BE51" i="28"/>
  <c r="BE53" i="28"/>
  <c r="CM56" i="28"/>
  <c r="BD61" i="28"/>
  <c r="BF62" i="28"/>
  <c r="BE71" i="28"/>
  <c r="BF72" i="28"/>
  <c r="BF84" i="28"/>
  <c r="BF85" i="28"/>
  <c r="BF86" i="28"/>
  <c r="BD87" i="28"/>
  <c r="BD94" i="28"/>
  <c r="BF105" i="28"/>
  <c r="BE108" i="28"/>
  <c r="CJ112" i="28"/>
  <c r="AR112" i="28"/>
  <c r="AR111" i="28"/>
  <c r="AZ115" i="28"/>
  <c r="AZ112" i="28"/>
  <c r="AZ117" i="28"/>
  <c r="AZ116" i="28"/>
  <c r="AZ111" i="28"/>
  <c r="BH117" i="28"/>
  <c r="BH116" i="28"/>
  <c r="BH115" i="28"/>
  <c r="CA112" i="28"/>
  <c r="CK112" i="28"/>
  <c r="FH112" i="28"/>
  <c r="FH111" i="28"/>
  <c r="GB115" i="28"/>
  <c r="GB112" i="28"/>
  <c r="GB117" i="28"/>
  <c r="GB116" i="28"/>
  <c r="GF112" i="28"/>
  <c r="GF116" i="28"/>
  <c r="GF115" i="28"/>
  <c r="GF117" i="28"/>
  <c r="BF4" i="28"/>
  <c r="BF6" i="28"/>
  <c r="BF14" i="28"/>
  <c r="BF28" i="28"/>
  <c r="BE35" i="28"/>
  <c r="BE38" i="28"/>
  <c r="BD39" i="28"/>
  <c r="BF39" i="28"/>
  <c r="AS112" i="28"/>
  <c r="AS111" i="28"/>
  <c r="BA115" i="28"/>
  <c r="BA112" i="28"/>
  <c r="BA117" i="28"/>
  <c r="BA116" i="28"/>
  <c r="BA111" i="28"/>
  <c r="BI111" i="28"/>
  <c r="BI117" i="28"/>
  <c r="BI116" i="28"/>
  <c r="BI112" i="28"/>
  <c r="BI115" i="28"/>
  <c r="CB112" i="28"/>
  <c r="FI111" i="28"/>
  <c r="FI112" i="28"/>
  <c r="BD3" i="28"/>
  <c r="BD5" i="28"/>
  <c r="BD13" i="28"/>
  <c r="BE37" i="28"/>
  <c r="BD55" i="28"/>
  <c r="BF55" i="28"/>
  <c r="BF57" i="28"/>
  <c r="BD59" i="28"/>
  <c r="BF71" i="28"/>
  <c r="BD73" i="28"/>
  <c r="BF73" i="28"/>
  <c r="BD76" i="28"/>
  <c r="AT112" i="28"/>
  <c r="AT111" i="28"/>
  <c r="BB112" i="28"/>
  <c r="BB111" i="28"/>
  <c r="BJ117" i="28"/>
  <c r="BJ116" i="28"/>
  <c r="BJ112" i="28"/>
  <c r="BJ115" i="28"/>
  <c r="BJ111" i="28"/>
  <c r="GC117" i="28"/>
  <c r="GC116" i="28"/>
  <c r="GC112" i="28"/>
  <c r="GC115" i="28"/>
  <c r="AU111" i="28"/>
  <c r="AU112" i="28"/>
  <c r="BC111" i="28"/>
  <c r="BC112" i="28"/>
  <c r="BK116" i="28"/>
  <c r="BK112" i="28"/>
  <c r="BK115" i="28"/>
  <c r="BK111" i="28"/>
  <c r="BK117" i="28"/>
  <c r="FK112" i="28"/>
  <c r="FK111" i="28"/>
  <c r="BD7" i="28"/>
  <c r="BD35" i="28"/>
  <c r="BF38" i="28"/>
  <c r="BF70" i="28"/>
  <c r="AV111" i="28"/>
  <c r="AV112" i="28"/>
  <c r="BD12" i="28"/>
  <c r="BD22" i="28"/>
  <c r="BD27" i="28"/>
  <c r="BD33" i="28"/>
  <c r="BF40" i="28"/>
  <c r="BD47" i="28"/>
  <c r="BF47" i="28"/>
  <c r="BF74" i="28"/>
  <c r="BL112" i="28"/>
  <c r="BL111" i="28"/>
  <c r="AW117" i="28"/>
  <c r="AW116" i="28"/>
  <c r="AW111" i="28"/>
  <c r="AW115" i="28"/>
  <c r="AW112" i="28"/>
  <c r="BE2" i="28"/>
  <c r="BM111" i="28"/>
  <c r="BM112" i="28"/>
  <c r="BD9" i="28"/>
  <c r="BD17" i="28"/>
  <c r="BD19" i="28"/>
  <c r="BF56" i="28"/>
  <c r="BF77" i="28"/>
  <c r="BF80" i="28"/>
  <c r="CG112" i="28"/>
  <c r="CO2" i="28"/>
  <c r="FZ116" i="28"/>
  <c r="FZ115" i="28"/>
  <c r="FZ117" i="28"/>
  <c r="GD117" i="28"/>
  <c r="GD116" i="28"/>
  <c r="GD112" i="28"/>
  <c r="GD115" i="28"/>
  <c r="CH112" i="28"/>
  <c r="CP2" i="28"/>
  <c r="AX116" i="28"/>
  <c r="AX111" i="28"/>
  <c r="AX115" i="28"/>
  <c r="AX112" i="28"/>
  <c r="AX117" i="28"/>
  <c r="BF2" i="28"/>
  <c r="BY112" i="28"/>
  <c r="CI112" i="28"/>
  <c r="FF112" i="28"/>
  <c r="FF111" i="28"/>
  <c r="GA115" i="28"/>
  <c r="GA112" i="28"/>
  <c r="GA117" i="28"/>
  <c r="GA116" i="28"/>
  <c r="GE117" i="28"/>
  <c r="GE112" i="28"/>
  <c r="GE116" i="28"/>
  <c r="GE115" i="28"/>
  <c r="BE23" i="28"/>
  <c r="BD30" i="28"/>
  <c r="BF30" i="28"/>
  <c r="CM34" i="28"/>
  <c r="BF37" i="28"/>
  <c r="BF43" i="28"/>
  <c r="BE44" i="28"/>
  <c r="BF45" i="28"/>
  <c r="BF49" i="28"/>
  <c r="BD58" i="28"/>
  <c r="BD67" i="28"/>
  <c r="BF81" i="28"/>
  <c r="FJ112" i="28"/>
  <c r="FJ111" i="28"/>
  <c r="GG116" i="28"/>
  <c r="GG115" i="28"/>
  <c r="GG117" i="28"/>
  <c r="GG112" i="28"/>
  <c r="BF32" i="28"/>
  <c r="AQ111" i="28"/>
  <c r="AQ112" i="28"/>
  <c r="AY116" i="28"/>
  <c r="AY111" i="28"/>
  <c r="AY115" i="28"/>
  <c r="AY112" i="28"/>
  <c r="AY117" i="28"/>
  <c r="BG111" i="28"/>
  <c r="BG117" i="28"/>
  <c r="BG116" i="28"/>
  <c r="BG112" i="28"/>
  <c r="BG115" i="28"/>
  <c r="BZ112" i="28"/>
  <c r="FG112" i="28"/>
  <c r="FG111" i="28"/>
  <c r="BD63" i="28"/>
  <c r="BF63" i="28"/>
  <c r="BF67" i="28"/>
  <c r="BD41" i="28"/>
  <c r="BD49" i="28"/>
  <c r="BD57" i="28"/>
  <c r="BD65" i="28"/>
  <c r="BD75" i="28"/>
  <c r="BD70" i="28"/>
  <c r="BD72" i="28"/>
  <c r="BD43" i="28"/>
  <c r="BD51" i="28"/>
  <c r="BD77" i="28"/>
  <c r="BD40" i="28"/>
  <c r="BD48" i="28"/>
  <c r="BD56" i="28"/>
  <c r="BD64" i="28"/>
  <c r="BD74" i="28"/>
  <c r="BF82" i="28"/>
  <c r="BD82" i="28"/>
  <c r="BF83" i="28"/>
  <c r="BF79" i="28"/>
  <c r="BF90" i="28"/>
  <c r="BF98" i="28"/>
  <c r="BF106" i="28"/>
  <c r="BD89" i="28"/>
  <c r="BD97" i="28"/>
  <c r="BF103" i="28"/>
  <c r="BD105" i="28"/>
  <c r="BD84" i="28"/>
  <c r="BD102" i="28"/>
  <c r="BD91" i="28"/>
  <c r="BD99" i="28"/>
  <c r="BD107" i="28"/>
  <c r="BD88" i="28"/>
  <c r="BD96" i="28"/>
  <c r="BD104" i="28"/>
  <c r="AZ122" i="28" l="1"/>
  <c r="GD122" i="28"/>
  <c r="BJ122" i="28"/>
  <c r="BI122" i="28"/>
  <c r="BH122" i="28"/>
  <c r="GA122" i="28"/>
  <c r="AX122" i="28"/>
  <c r="BA122" i="28"/>
  <c r="AY122" i="28"/>
  <c r="GG122" i="28"/>
  <c r="GE122" i="28"/>
  <c r="AW122" i="28"/>
  <c r="GC122" i="28"/>
  <c r="GB122" i="28"/>
  <c r="BG122" i="28"/>
  <c r="BK122" i="28"/>
  <c r="FZ122" i="28"/>
  <c r="GF122" i="28"/>
  <c r="CL111" i="28"/>
  <c r="CN111" i="28"/>
  <c r="CN112" i="28"/>
  <c r="CL112" i="28"/>
  <c r="CM112" i="28"/>
  <c r="BD111" i="28"/>
  <c r="CO112" i="28"/>
  <c r="CO111" i="28"/>
  <c r="CM111" i="28"/>
  <c r="CP112" i="28"/>
  <c r="CP111" i="28"/>
  <c r="BD112" i="28"/>
  <c r="I26" i="24" l="1"/>
  <c r="D26" i="24"/>
</calcChain>
</file>

<file path=xl/sharedStrings.xml><?xml version="1.0" encoding="utf-8"?>
<sst xmlns="http://schemas.openxmlformats.org/spreadsheetml/2006/main" count="3319" uniqueCount="1244">
  <si>
    <t>EU_CD</t>
  </si>
  <si>
    <t>NOM_PE</t>
  </si>
  <si>
    <t>PISCICULTURE</t>
  </si>
  <si>
    <t>HER1</t>
  </si>
  <si>
    <t>Type</t>
  </si>
  <si>
    <t>Type2</t>
  </si>
  <si>
    <t>Type3</t>
  </si>
  <si>
    <t>Profondeur maximale</t>
  </si>
  <si>
    <t>précision prof max</t>
  </si>
  <si>
    <t>profondeur moyenne en mètres</t>
  </si>
  <si>
    <t>Surface km2</t>
  </si>
  <si>
    <t>Altitude m</t>
  </si>
  <si>
    <t>Forme cuvette</t>
  </si>
  <si>
    <t>Marnage</t>
  </si>
  <si>
    <t>Volume milliers de m3</t>
  </si>
  <si>
    <t>TSJ moyen annuel en jours</t>
  </si>
  <si>
    <t>FRGL001</t>
  </si>
  <si>
    <t>ETANG DE PIROT</t>
  </si>
  <si>
    <t/>
  </si>
  <si>
    <t>A4</t>
  </si>
  <si>
    <t>MEFM</t>
  </si>
  <si>
    <t>RETENUE SUR COURS D'EAU</t>
  </si>
  <si>
    <t>L</t>
  </si>
  <si>
    <t>150</t>
  </si>
  <si>
    <t>FRGL002</t>
  </si>
  <si>
    <t>COMPLEXE DE ROCHEBUT</t>
  </si>
  <si>
    <t>A5</t>
  </si>
  <si>
    <t>P</t>
  </si>
  <si>
    <t>19</t>
  </si>
  <si>
    <t>FRGL004</t>
  </si>
  <si>
    <t>ETANG DE GOULE</t>
  </si>
  <si>
    <t>A7a</t>
  </si>
  <si>
    <t>259</t>
  </si>
  <si>
    <t>FRGL005</t>
  </si>
  <si>
    <t>RETENUE DE LA PALISSE</t>
  </si>
  <si>
    <t>LP</t>
  </si>
  <si>
    <t>18</t>
  </si>
  <si>
    <t>FRGL006</t>
  </si>
  <si>
    <t>LAC D'ISSARLES</t>
  </si>
  <si>
    <t>N7</t>
  </si>
  <si>
    <t>MEN</t>
  </si>
  <si>
    <t>LAC NATUREL</t>
  </si>
  <si>
    <t>5095</t>
  </si>
  <si>
    <t>FRGL007</t>
  </si>
  <si>
    <t>ETANG DU PUITS</t>
  </si>
  <si>
    <t>A6a</t>
  </si>
  <si>
    <t>&gt; 60</t>
  </si>
  <si>
    <t>FRGL008</t>
  </si>
  <si>
    <t>ETANG DE CRAON</t>
  </si>
  <si>
    <t>nc</t>
  </si>
  <si>
    <t>FRGL009</t>
  </si>
  <si>
    <t>ETANG DE LA CHELOUZE</t>
  </si>
  <si>
    <t>A13a</t>
  </si>
  <si>
    <t>PLAN D'EAU ARTIFICIEL</t>
  </si>
  <si>
    <t>FRGL010</t>
  </si>
  <si>
    <t>ETANG DE JAVOULET</t>
  </si>
  <si>
    <t>Inférieure à</t>
  </si>
  <si>
    <t>FRGL011</t>
  </si>
  <si>
    <t>RETENUE DE SIDIAILLES</t>
  </si>
  <si>
    <t>68</t>
  </si>
  <si>
    <t>FRGL012</t>
  </si>
  <si>
    <t>ETANG DE LACANCHE</t>
  </si>
  <si>
    <t>FRGL013</t>
  </si>
  <si>
    <t>RETENUE DE CHAMBOUX</t>
  </si>
  <si>
    <t>236</t>
  </si>
  <si>
    <t>FRGL014</t>
  </si>
  <si>
    <t>ETANG DE ROUEY</t>
  </si>
  <si>
    <t>121</t>
  </si>
  <si>
    <t>FRGL015</t>
  </si>
  <si>
    <t>RETENUE DE BOSMELEAC</t>
  </si>
  <si>
    <t>A6b</t>
  </si>
  <si>
    <t>53</t>
  </si>
  <si>
    <t>FRGL016</t>
  </si>
  <si>
    <t>COMPLEXE DE GUERLEDAN</t>
  </si>
  <si>
    <t>56</t>
  </si>
  <si>
    <t>FRGL017</t>
  </si>
  <si>
    <t>ETANG DU CORONG</t>
  </si>
  <si>
    <t>FRGL018</t>
  </si>
  <si>
    <t>RETENUE DE ROPHEMEL</t>
  </si>
  <si>
    <t>22</t>
  </si>
  <si>
    <t>FRGL019</t>
  </si>
  <si>
    <t>RETENUE DE L'ARGUENON</t>
  </si>
  <si>
    <t>161</t>
  </si>
  <si>
    <t>FRGL020</t>
  </si>
  <si>
    <t>RETENUE DE KERNE UHEL</t>
  </si>
  <si>
    <t>17</t>
  </si>
  <si>
    <t>FRGL021</t>
  </si>
  <si>
    <t>ETANG DE LA HARDOUINAIS</t>
  </si>
  <si>
    <t>64</t>
  </si>
  <si>
    <t>FRGL023</t>
  </si>
  <si>
    <t>RETENUE DU GOUET</t>
  </si>
  <si>
    <t>43</t>
  </si>
  <si>
    <t>FRGL025</t>
  </si>
  <si>
    <t>COMPLEXE DE L'AGE</t>
  </si>
  <si>
    <t>2</t>
  </si>
  <si>
    <t>FRGL025_0</t>
  </si>
  <si>
    <t>FRGL026</t>
  </si>
  <si>
    <t>ETANG DE LA CHAPELLE</t>
  </si>
  <si>
    <t>FRGL027</t>
  </si>
  <si>
    <t>COMPLEXE DE LA ROCHE TALAMIE</t>
  </si>
  <si>
    <t>8</t>
  </si>
  <si>
    <t>FRGL029</t>
  </si>
  <si>
    <t>RETENUE DU CHAMMET</t>
  </si>
  <si>
    <t>FRGL030</t>
  </si>
  <si>
    <t>RETENUE DES COMBES</t>
  </si>
  <si>
    <t>12</t>
  </si>
  <si>
    <t>FRGL032</t>
  </si>
  <si>
    <t>ETANG DES LANDES</t>
  </si>
  <si>
    <t>52</t>
  </si>
  <si>
    <t>FRGL033</t>
  </si>
  <si>
    <t>ETANG DE LA GRANDE CAZINE</t>
  </si>
  <si>
    <t>FRGL034</t>
  </si>
  <si>
    <t>RETENUE DE VASSIVIERE</t>
  </si>
  <si>
    <t>292</t>
  </si>
  <si>
    <t>FRGL035</t>
  </si>
  <si>
    <t>RETENUE DE LAVAUD GELADE</t>
  </si>
  <si>
    <t>205</t>
  </si>
  <si>
    <t>FRGL036</t>
  </si>
  <si>
    <t>COMPLEXE DE SAINT MARC</t>
  </si>
  <si>
    <t>10</t>
  </si>
  <si>
    <t>FRGL038</t>
  </si>
  <si>
    <t>RETENUE DE SAINT MICHEL</t>
  </si>
  <si>
    <t>129</t>
  </si>
  <si>
    <t>FRGL039</t>
  </si>
  <si>
    <t>RETENUE DU DRENNEC</t>
  </si>
  <si>
    <t>133</t>
  </si>
  <si>
    <t>FRGL040</t>
  </si>
  <si>
    <t>RETENUE DU MOULIN NEUF</t>
  </si>
  <si>
    <t>32</t>
  </si>
  <si>
    <t>FRGL041</t>
  </si>
  <si>
    <t>ETANG DE LA MUSSE</t>
  </si>
  <si>
    <t>FRGL042</t>
  </si>
  <si>
    <t>GRAVIERES DE L'ETANG DE LA CHAISE</t>
  </si>
  <si>
    <t>A16</t>
  </si>
  <si>
    <t>MEA</t>
  </si>
  <si>
    <t>FRGL043</t>
  </si>
  <si>
    <t>RETENUE DE LA CHAPELLE ERBREE</t>
  </si>
  <si>
    <t>80</t>
  </si>
  <si>
    <t>FRGL044</t>
  </si>
  <si>
    <t>ETANG DE CHATILLON</t>
  </si>
  <si>
    <t>FRGL045</t>
  </si>
  <si>
    <t>ETANG DE PAIN TOURTEAU</t>
  </si>
  <si>
    <t>FRGL046</t>
  </si>
  <si>
    <t>RETENUE DE LA VALIERE</t>
  </si>
  <si>
    <t>199</t>
  </si>
  <si>
    <t>FRGL047</t>
  </si>
  <si>
    <t>ETANG DU BOULET</t>
  </si>
  <si>
    <t>FRGL048</t>
  </si>
  <si>
    <t>ETANG D'OUEE</t>
  </si>
  <si>
    <t>FRGL049</t>
  </si>
  <si>
    <t>GRAVIERES DE LA RIVIERE KERSAN</t>
  </si>
  <si>
    <t>FRGL050</t>
  </si>
  <si>
    <t>ETANG DE TREMELIN</t>
  </si>
  <si>
    <t>58</t>
  </si>
  <si>
    <t>FRGL051</t>
  </si>
  <si>
    <t>ETANG DE MARCILLE</t>
  </si>
  <si>
    <t>FRGL052</t>
  </si>
  <si>
    <t>ETANG DE LA FORGE</t>
  </si>
  <si>
    <t>FRGL053</t>
  </si>
  <si>
    <t>ETANG DE CARCRAON</t>
  </si>
  <si>
    <t>FRGL054</t>
  </si>
  <si>
    <t>ETANG DE PAIMPONT</t>
  </si>
  <si>
    <t>33</t>
  </si>
  <si>
    <t>FRGL055</t>
  </si>
  <si>
    <t>ETANG DU PAS DU HOUX</t>
  </si>
  <si>
    <t>FRGL056</t>
  </si>
  <si>
    <t>GRAVIERES DE LA PIBLAIS</t>
  </si>
  <si>
    <t>FRGL057</t>
  </si>
  <si>
    <t>RETENUE DE LA CHEZE</t>
  </si>
  <si>
    <t>680</t>
  </si>
  <si>
    <t>FRGL058</t>
  </si>
  <si>
    <t>RETENUE D'ARZAL</t>
  </si>
  <si>
    <t>9</t>
  </si>
  <si>
    <t>FRGL059</t>
  </si>
  <si>
    <t>COMPLEXE DU BOIS JOLI</t>
  </si>
  <si>
    <t>210</t>
  </si>
  <si>
    <t>FRGL060</t>
  </si>
  <si>
    <t>RETENUE DE VILLAUMUR</t>
  </si>
  <si>
    <t>57</t>
  </si>
  <si>
    <t>FRGL061</t>
  </si>
  <si>
    <t>COMPLEXE D'EGUZON</t>
  </si>
  <si>
    <t>21</t>
  </si>
  <si>
    <t>FRGL063</t>
  </si>
  <si>
    <t>ETANG DE BELLEBOUCHE</t>
  </si>
  <si>
    <t>FRGL065</t>
  </si>
  <si>
    <t>ETANG DE BIGNOTOI</t>
  </si>
  <si>
    <t>FRGL066</t>
  </si>
  <si>
    <t>ETANG LE SAULT</t>
  </si>
  <si>
    <t>FRGL066_0</t>
  </si>
  <si>
    <t>FRGL068</t>
  </si>
  <si>
    <t>ETANG DU COUDREAU</t>
  </si>
  <si>
    <t>FRGL069</t>
  </si>
  <si>
    <t>ETANG DU COUVENT</t>
  </si>
  <si>
    <t>FRGL071</t>
  </si>
  <si>
    <t>ETANG DE GABRIAU</t>
  </si>
  <si>
    <t>FRGL072</t>
  </si>
  <si>
    <t>ETANG DE LA GABRIERE</t>
  </si>
  <si>
    <t>FRGL073</t>
  </si>
  <si>
    <t>ETANG GABY</t>
  </si>
  <si>
    <t>FRGL074</t>
  </si>
  <si>
    <t>ETANG DU MEZ</t>
  </si>
  <si>
    <t>FRGL075</t>
  </si>
  <si>
    <t>ETANG DE MIGNE</t>
  </si>
  <si>
    <t>FRGL076</t>
  </si>
  <si>
    <t>ETANG DES FOURDINES</t>
  </si>
  <si>
    <t>FRGL077</t>
  </si>
  <si>
    <t>ETANG DES LOGES</t>
  </si>
  <si>
    <t>FRGL079</t>
  </si>
  <si>
    <t>ETANG DE PIEGU</t>
  </si>
  <si>
    <t>FRGL080</t>
  </si>
  <si>
    <t>ETANG PURAIS</t>
  </si>
  <si>
    <t>365</t>
  </si>
  <si>
    <t>FRGL081</t>
  </si>
  <si>
    <t>ETANG DU RENARD</t>
  </si>
  <si>
    <t>FRGL083</t>
  </si>
  <si>
    <t>ETANG DES VIGNEAUX</t>
  </si>
  <si>
    <t>FRGL084</t>
  </si>
  <si>
    <t>ETANG BAIGNE-JEAN</t>
  </si>
  <si>
    <t>FRGL085</t>
  </si>
  <si>
    <t>COMPLEXE DE LAVALETTE</t>
  </si>
  <si>
    <t>FRGL087</t>
  </si>
  <si>
    <t>ETANG DE CAREIL</t>
  </si>
  <si>
    <t>13</t>
  </si>
  <si>
    <t>FRGL088</t>
  </si>
  <si>
    <t>ETANG DE BEAUREGARD</t>
  </si>
  <si>
    <t>FRGL089</t>
  </si>
  <si>
    <t>RETENUE DES MOUSSEAUX</t>
  </si>
  <si>
    <t>FRGL090</t>
  </si>
  <si>
    <t>ETANG DU LOUROUX</t>
  </si>
  <si>
    <t>FRGL091</t>
  </si>
  <si>
    <t>ETANG DE L'ARCHE</t>
  </si>
  <si>
    <t>FRGL092</t>
  </si>
  <si>
    <t>ETANG BEZARD</t>
  </si>
  <si>
    <t>FRGL093</t>
  </si>
  <si>
    <t>ETANG DE BIEVRE</t>
  </si>
  <si>
    <t>FRGL094</t>
  </si>
  <si>
    <t>ETANG DE SUDAIS</t>
  </si>
  <si>
    <t>FRGL095</t>
  </si>
  <si>
    <t>ETANG DE LA CORBOIS</t>
  </si>
  <si>
    <t>FRGL096</t>
  </si>
  <si>
    <t>RETENUE DE VILLEREST</t>
  </si>
  <si>
    <t>31</t>
  </si>
  <si>
    <t>FRGL097</t>
  </si>
  <si>
    <t>RETENUE DE GRANGENT</t>
  </si>
  <si>
    <t>14</t>
  </si>
  <si>
    <t>FRGL098</t>
  </si>
  <si>
    <t>RETENUE DE POUTES</t>
  </si>
  <si>
    <t>FRGL099</t>
  </si>
  <si>
    <t>GRAVIERES DE BAS-EN-BASSET</t>
  </si>
  <si>
    <t>FRGL100</t>
  </si>
  <si>
    <t>LAC DU BOUCHET</t>
  </si>
  <si>
    <t>2966</t>
  </si>
  <si>
    <t>FRGL102</t>
  </si>
  <si>
    <t>LAC DE SAINT FRONT</t>
  </si>
  <si>
    <t>N5</t>
  </si>
  <si>
    <t>FRGL103</t>
  </si>
  <si>
    <t>ETANG DU PONT DE FER</t>
  </si>
  <si>
    <t>FRGL104</t>
  </si>
  <si>
    <t>ETANG AUMEE</t>
  </si>
  <si>
    <t>FRGL105</t>
  </si>
  <si>
    <t>ETANG DE VIOREAU</t>
  </si>
  <si>
    <t>FRGL106</t>
  </si>
  <si>
    <t>ETANG DE LA PROVOSTIERE</t>
  </si>
  <si>
    <t>&lt; 60</t>
  </si>
  <si>
    <t>FRGL107</t>
  </si>
  <si>
    <t>ETANG DE LA POITEVINIERE</t>
  </si>
  <si>
    <t>FRGL108</t>
  </si>
  <si>
    <t>LAC DE GRAND LIEU</t>
  </si>
  <si>
    <t>N12</t>
  </si>
  <si>
    <t>FRGL109</t>
  </si>
  <si>
    <t>ETANG DE LA BLISIERE</t>
  </si>
  <si>
    <t>FRGL110</t>
  </si>
  <si>
    <t>ETANG DE LA TUILERIE</t>
  </si>
  <si>
    <t>A7b</t>
  </si>
  <si>
    <t>FRGL111</t>
  </si>
  <si>
    <t>ETANG DE LA VALLEE</t>
  </si>
  <si>
    <t>196</t>
  </si>
  <si>
    <t>FRGL112</t>
  </si>
  <si>
    <t>ETANG DE LA GRANDE RUE</t>
  </si>
  <si>
    <t>66</t>
  </si>
  <si>
    <t>FRGL113</t>
  </si>
  <si>
    <t>RETENUE DE NAUSSAC</t>
  </si>
  <si>
    <t>&gt;100</t>
  </si>
  <si>
    <t>FRGL114</t>
  </si>
  <si>
    <t>COMPLEXE DE MOULIN RIBOU</t>
  </si>
  <si>
    <t>FRGL116</t>
  </si>
  <si>
    <t>ETANG DE BEAUCOUDRAY</t>
  </si>
  <si>
    <t>A13b</t>
  </si>
  <si>
    <t>FRGL117</t>
  </si>
  <si>
    <t>RETENUE DE SAINT FRAIMBAULT</t>
  </si>
  <si>
    <t>3</t>
  </si>
  <si>
    <t>FRGL118</t>
  </si>
  <si>
    <t>ETANG DE NOYALO</t>
  </si>
  <si>
    <t>28</t>
  </si>
  <si>
    <t>FRGL119</t>
  </si>
  <si>
    <t>ETANG AU DUC</t>
  </si>
  <si>
    <t>29</t>
  </si>
  <si>
    <t>FRGL120</t>
  </si>
  <si>
    <t>ETANG DE BAYE</t>
  </si>
  <si>
    <t>113</t>
  </si>
  <si>
    <t>FRGL121</t>
  </si>
  <si>
    <t>ETANG DE VAUX</t>
  </si>
  <si>
    <t>185</t>
  </si>
  <si>
    <t>FRGL122</t>
  </si>
  <si>
    <t>COMPLEXE DES FADES-BESSERVES</t>
  </si>
  <si>
    <t>40</t>
  </si>
  <si>
    <t>FRGL122_0</t>
  </si>
  <si>
    <t>COMPLEXE DES FADES-BESSERVES (retenue de Queuille)</t>
  </si>
  <si>
    <t>FRGL123</t>
  </si>
  <si>
    <t>LAC DE LA CASSIERE</t>
  </si>
  <si>
    <t>50</t>
  </si>
  <si>
    <t>FRGL124</t>
  </si>
  <si>
    <t>LAC D'AYDAT</t>
  </si>
  <si>
    <t>N6</t>
  </si>
  <si>
    <t>FRGL125</t>
  </si>
  <si>
    <t>LAC PAVIN</t>
  </si>
  <si>
    <t>9046</t>
  </si>
  <si>
    <t>FRGL126</t>
  </si>
  <si>
    <t>LAC DE BOURDOUZE</t>
  </si>
  <si>
    <t>233</t>
  </si>
  <si>
    <t>FRGL127</t>
  </si>
  <si>
    <t>LAC CHAMBON</t>
  </si>
  <si>
    <t>FRGL128</t>
  </si>
  <si>
    <t>LAC DE TAZENAT</t>
  </si>
  <si>
    <t>nc &gt;&gt; 60</t>
  </si>
  <si>
    <t>FRGL129</t>
  </si>
  <si>
    <t>ETANG DE CHANCELADE</t>
  </si>
  <si>
    <t>FRGL130</t>
  </si>
  <si>
    <t>LAC DE MONTCINEYRE</t>
  </si>
  <si>
    <t>657</t>
  </si>
  <si>
    <t>FRGL131</t>
  </si>
  <si>
    <t>LAC DES BORDES</t>
  </si>
  <si>
    <t>44</t>
  </si>
  <si>
    <t>FRGL132</t>
  </si>
  <si>
    <t>ETANG DE TYX</t>
  </si>
  <si>
    <t>FRGL134</t>
  </si>
  <si>
    <t>LAC DE SERVIERES</t>
  </si>
  <si>
    <t>FRGL135</t>
  </si>
  <si>
    <t>RETENUE DE LA SORME</t>
  </si>
  <si>
    <t>322</t>
  </si>
  <si>
    <t>FRGL136</t>
  </si>
  <si>
    <t>RETENUE DU PONT DU ROI</t>
  </si>
  <si>
    <t>85</t>
  </si>
  <si>
    <t>FRGL137</t>
  </si>
  <si>
    <t>RETENUE DE TORCY VIEUX</t>
  </si>
  <si>
    <t>275</t>
  </si>
  <si>
    <t>FRGL138</t>
  </si>
  <si>
    <t>RETENUE DE TORCY NEUF</t>
  </si>
  <si>
    <t>540</t>
  </si>
  <si>
    <t>FRGL139</t>
  </si>
  <si>
    <t>ETANG DES VARENNES</t>
  </si>
  <si>
    <t>FRGL140</t>
  </si>
  <si>
    <t>RETENUE DU CEBRON</t>
  </si>
  <si>
    <t>92</t>
  </si>
  <si>
    <t>FRGL141</t>
  </si>
  <si>
    <t>RETENUE DE LA TOUCHE POUPARD</t>
  </si>
  <si>
    <t>609</t>
  </si>
  <si>
    <t>FRGL142</t>
  </si>
  <si>
    <t>RETENUE DU GRAON</t>
  </si>
  <si>
    <t>62</t>
  </si>
  <si>
    <t>FRGL143</t>
  </si>
  <si>
    <t>RETENUE DE L'ANGLE GUIGNARD</t>
  </si>
  <si>
    <t>6</t>
  </si>
  <si>
    <t>FRGL144</t>
  </si>
  <si>
    <t>COMPLEXE DU MARILLET</t>
  </si>
  <si>
    <t>88</t>
  </si>
  <si>
    <t>FRGL146</t>
  </si>
  <si>
    <t>RETENUE DE LA BULTIERE</t>
  </si>
  <si>
    <t>38</t>
  </si>
  <si>
    <t>FRGL147</t>
  </si>
  <si>
    <t>COMPLEXE DE MERVENT</t>
  </si>
  <si>
    <t>23</t>
  </si>
  <si>
    <t>FRGL148</t>
  </si>
  <si>
    <t>RETENUE DU JAUNAY</t>
  </si>
  <si>
    <t>70</t>
  </si>
  <si>
    <t>FRGL149</t>
  </si>
  <si>
    <t>RETENUE D'APREMONT</t>
  </si>
  <si>
    <t>15</t>
  </si>
  <si>
    <t>FRGL150</t>
  </si>
  <si>
    <t>RETENUE DE ROCHEREAU</t>
  </si>
  <si>
    <t>24</t>
  </si>
  <si>
    <t>FRGL152</t>
  </si>
  <si>
    <t>RETENUE DE MOULIN PAPON</t>
  </si>
  <si>
    <t>54</t>
  </si>
  <si>
    <t>FRGL154</t>
  </si>
  <si>
    <t>COMPLEXE DE CHARDES</t>
  </si>
  <si>
    <t>1</t>
  </si>
  <si>
    <t>FRGL157</t>
  </si>
  <si>
    <t>COMPLEXE DE VILLEJOUBERT</t>
  </si>
  <si>
    <t>4</t>
  </si>
  <si>
    <t>FRGL162</t>
  </si>
  <si>
    <t>RETENUE DE SAINT PARDOUX</t>
  </si>
  <si>
    <t>334</t>
  </si>
  <si>
    <t>FRGL167</t>
  </si>
  <si>
    <t>RETENUE DE LA SILLONNIERE</t>
  </si>
  <si>
    <t>FRGL168</t>
  </si>
  <si>
    <t>ETANG DE LA RINCERIE</t>
  </si>
  <si>
    <t>FRGL200</t>
  </si>
  <si>
    <t>ETANG DE JUGON</t>
  </si>
  <si>
    <t>35</t>
  </si>
  <si>
    <t>FRGL201</t>
  </si>
  <si>
    <t>ETANG DE LA MER ROUGE</t>
  </si>
  <si>
    <t>FRGL070</t>
  </si>
  <si>
    <t>COMPLEXE DE FONTGOMBAULT</t>
  </si>
  <si>
    <t>MACROPHYTES_23</t>
  </si>
  <si>
    <t>MACROPHYTES_22</t>
  </si>
  <si>
    <t>MACROPHYTES_24</t>
  </si>
  <si>
    <t>LB_ME</t>
  </si>
  <si>
    <t>RCS</t>
  </si>
  <si>
    <t>MACROPHYTES_16</t>
  </si>
  <si>
    <t>MACROPHYTES_17</t>
  </si>
  <si>
    <t>MACROPHYTES_18</t>
  </si>
  <si>
    <t>MACROPHYTES_19</t>
  </si>
  <si>
    <t>MACROPHYTES_20</t>
  </si>
  <si>
    <t>MACROPHYTES_21</t>
  </si>
  <si>
    <t>MACROPHYTES_16_21</t>
  </si>
  <si>
    <t>GRAND ETANG DE LA MUSSE</t>
  </si>
  <si>
    <t>MACROPHYTES_25</t>
  </si>
  <si>
    <t>MACROPHYTES_26</t>
  </si>
  <si>
    <t>MACROPHYTES_27</t>
  </si>
  <si>
    <t>REF22-27</t>
  </si>
  <si>
    <t>fréqu</t>
  </si>
  <si>
    <t>DIAT_16</t>
  </si>
  <si>
    <t>DIAT_17</t>
  </si>
  <si>
    <t>DIAT_18</t>
  </si>
  <si>
    <t>DIAT_19</t>
  </si>
  <si>
    <t>DIAT_20</t>
  </si>
  <si>
    <t>DIAT_21</t>
  </si>
  <si>
    <t>DIAT_22</t>
  </si>
  <si>
    <t>DIAT_23</t>
  </si>
  <si>
    <t>DIAT_24</t>
  </si>
  <si>
    <t>DIAT_25</t>
  </si>
  <si>
    <t>DIAT_26</t>
  </si>
  <si>
    <t>DIAT_27</t>
  </si>
  <si>
    <t>DIAT_16_21</t>
  </si>
  <si>
    <t>INV_16</t>
  </si>
  <si>
    <t>INV_17</t>
  </si>
  <si>
    <t>INV_18</t>
  </si>
  <si>
    <t>INV_19</t>
  </si>
  <si>
    <t>INV_20</t>
  </si>
  <si>
    <t>INV_21</t>
  </si>
  <si>
    <t>INV_22</t>
  </si>
  <si>
    <t>INV_23</t>
  </si>
  <si>
    <t>INV_24</t>
  </si>
  <si>
    <t>INV_25</t>
  </si>
  <si>
    <t>INV_26</t>
  </si>
  <si>
    <t>INV_27</t>
  </si>
  <si>
    <t>INV_16_21</t>
  </si>
  <si>
    <t>POISS_16</t>
  </si>
  <si>
    <t>POISS_17</t>
  </si>
  <si>
    <t>POISS_18</t>
  </si>
  <si>
    <t>POISS_19</t>
  </si>
  <si>
    <t>POISS_20</t>
  </si>
  <si>
    <t>POISS_21</t>
  </si>
  <si>
    <t>POISS_22</t>
  </si>
  <si>
    <t>POISS_23</t>
  </si>
  <si>
    <t>POISS_24</t>
  </si>
  <si>
    <t>POISS_25</t>
  </si>
  <si>
    <t>POISS_26</t>
  </si>
  <si>
    <t>POISS_27</t>
  </si>
  <si>
    <t>POISS_16_21</t>
  </si>
  <si>
    <t>PC_PHYTOPLANCTON_20</t>
  </si>
  <si>
    <t>POISS_22_27</t>
  </si>
  <si>
    <t>MACROPHYTES_22_27</t>
  </si>
  <si>
    <t>DIAT_22_27</t>
  </si>
  <si>
    <t>INV_22_27</t>
  </si>
  <si>
    <t>SUIVI_22</t>
  </si>
  <si>
    <t>SUIVI_23</t>
  </si>
  <si>
    <t>SUIVI_24</t>
  </si>
  <si>
    <t>SUIVI_25</t>
  </si>
  <si>
    <t>SUIVI_26</t>
  </si>
  <si>
    <t>SUIVI_27</t>
  </si>
  <si>
    <t>RCO_22-27</t>
  </si>
  <si>
    <t>RCR_22_27</t>
  </si>
  <si>
    <t>Poissons</t>
  </si>
  <si>
    <t>TYPE</t>
  </si>
  <si>
    <t>Typologie</t>
  </si>
  <si>
    <t>Invertébrés</t>
  </si>
  <si>
    <t>Macrophytes*</t>
  </si>
  <si>
    <t>Diatomées*</t>
  </si>
  <si>
    <t>Phytoplancton</t>
  </si>
  <si>
    <t>Lac de haute montagne avec zone littorale</t>
  </si>
  <si>
    <t>N1</t>
  </si>
  <si>
    <t>Lac de haute montagne à berges dénudées</t>
  </si>
  <si>
    <t>N2</t>
  </si>
  <si>
    <t>Lac de moyenne montagne calcaire peu profond</t>
  </si>
  <si>
    <t>N3</t>
  </si>
  <si>
    <t>Lac de moyenne montagne calcaire profond à zone littorale</t>
  </si>
  <si>
    <t>N4</t>
  </si>
  <si>
    <t>Lac de moyenne montagne non calcaire peu profond</t>
  </si>
  <si>
    <t>Lac de moyenne montagne non calcaire profond à zone littorale</t>
  </si>
  <si>
    <t>Lac de moyenne montagne non calcaire profond sans zone littorale importante</t>
  </si>
  <si>
    <t>Lac des coteaux aquitains</t>
  </si>
  <si>
    <t>N8</t>
  </si>
  <si>
    <t>Lac profond du bord de l'atlantique</t>
  </si>
  <si>
    <t>N9</t>
  </si>
  <si>
    <t>Lac peu profond du bord de l'atlantique</t>
  </si>
  <si>
    <t>N10</t>
  </si>
  <si>
    <t>Lac de basse altitude en façade méditerranéenne</t>
  </si>
  <si>
    <t>N11</t>
  </si>
  <si>
    <t>Autres lacs de basse altitude</t>
  </si>
  <si>
    <t>Plans d'eau à marnage très important voire fréquent</t>
  </si>
  <si>
    <t>A8</t>
  </si>
  <si>
    <t>Retenue de haute montagne</t>
  </si>
  <si>
    <t>A1</t>
  </si>
  <si>
    <t>Retenue de moyenne montagne calcaire peu profonde</t>
  </si>
  <si>
    <t>A2</t>
  </si>
  <si>
    <t>Retenue de moyenne montagne calcaire profonde</t>
  </si>
  <si>
    <t>A3</t>
  </si>
  <si>
    <t>Retenue de moyenne montagne non calcaire peu profonde</t>
  </si>
  <si>
    <t>Retenue de moyenne montagne non calcaire profonde</t>
  </si>
  <si>
    <t>Retenue de moyenne montagne méditerranéenne sur socle cristallin peu profonde</t>
  </si>
  <si>
    <t>A9</t>
  </si>
  <si>
    <t>Retenue de moyenne montagne méditerranéenne sur socle cristallin profonde</t>
  </si>
  <si>
    <t>A10</t>
  </si>
  <si>
    <t>Retenue de basse altitude peu profonde non calcaire</t>
  </si>
  <si>
    <t>Retenue de basse altitude profonde non calcaire</t>
  </si>
  <si>
    <t>Retenue de basse altitude peu profonde calcaire</t>
  </si>
  <si>
    <t>Retenue de basse altitude profonde calcaire</t>
  </si>
  <si>
    <t>Retenue méditerranéenne de basse altitude sur socle cristallin peu profonde</t>
  </si>
  <si>
    <t>A11</t>
  </si>
  <si>
    <t>Retenue méditerranéenne de basse altitude sur socle cristallin profonde</t>
  </si>
  <si>
    <t>A12</t>
  </si>
  <si>
    <t>Plan d’eau vidangé à intervalles réguliers</t>
  </si>
  <si>
    <t>Plan d’eau généralement non vidangé mais à gestion hydraulique contrôlée</t>
  </si>
  <si>
    <t>Plan d’eau créé par creusement, en roche dure, cuvette non vidangeable</t>
  </si>
  <si>
    <t>A14</t>
  </si>
  <si>
    <t>Plan d’eau profond, obtenu par creusement, en lit majeur d’un cours d’eau, en relation avec la nappe, forme de type P, thermocline, berges abruptes.</t>
  </si>
  <si>
    <t>A15</t>
  </si>
  <si>
    <t>Plan d’eau peu profond, obtenu par creusement, en lit majeur d’un cours d’eau, en relation avec la nappe, forme de type L, sans thermocline.</t>
  </si>
  <si>
    <t>Macrophytes</t>
  </si>
  <si>
    <t>Diatomées</t>
  </si>
  <si>
    <t>RCO_16_21</t>
  </si>
  <si>
    <t>PC_PHYTOPLANCTON_16_21</t>
  </si>
  <si>
    <t>PC_PHYTOPLANCTON_16</t>
  </si>
  <si>
    <t>PC_PHYTOPLANCTON_17</t>
  </si>
  <si>
    <t>PC_PHYTOPLANCTON_18</t>
  </si>
  <si>
    <t>PC_PHYTOPLANCTON_19</t>
  </si>
  <si>
    <t>PC_PHYTOPLANCTON_21</t>
  </si>
  <si>
    <t>MACROPHYTES_LB</t>
  </si>
  <si>
    <t>Code Européen de la Masse d'eau</t>
  </si>
  <si>
    <t>Nom de la masse d'eau</t>
  </si>
  <si>
    <t>Référentiel des masses d'eau plan d'eau pour le cycle 2022-2027</t>
  </si>
  <si>
    <t>Réseaux</t>
  </si>
  <si>
    <t>Code européen</t>
  </si>
  <si>
    <t>Nom Masse d'eau</t>
  </si>
  <si>
    <t>ME RECEPTRICE</t>
  </si>
  <si>
    <t>Justification de la proposition de modification</t>
  </si>
  <si>
    <t>ETAT</t>
  </si>
  <si>
    <t>FRGR0334a</t>
  </si>
  <si>
    <t xml:space="preserve">piscicutlure en quatre bassins déconnectés du réseau hydrographique, bv inexistant et pas de pressions  </t>
  </si>
  <si>
    <t>SUPPRESSION</t>
  </si>
  <si>
    <t>FRGR0289</t>
  </si>
  <si>
    <t xml:space="preserve">pressions et etat indéfinis : refus total d'accès </t>
  </si>
  <si>
    <t>FRGR0364d</t>
  </si>
  <si>
    <t xml:space="preserve">complexe de trois plans d'eau en série sur la creuse (surface individuelle &lt; 50 hectares)
temps de séjour très court probablement limite pour être considéré comme un plan d'eau,   </t>
  </si>
  <si>
    <t xml:space="preserve">FRGR0010  </t>
  </si>
  <si>
    <t xml:space="preserve">ensemble de plusieurs plans d'eau tous &lt; 20 hectares, connexions hydrauliques incertaines entre ces plans d'eau, 
</t>
  </si>
  <si>
    <t>ensemble de plusieurs plans d'eau tous &lt; 20 hectares, connexions hydrauliques incertaines entre ces plans d'eau, 
pas d'enjeux particuliers pas de programme de mesures défini</t>
  </si>
  <si>
    <t>FRGR0428b</t>
  </si>
  <si>
    <t>pisciculture, pas d'enjeux particuliers pas de programme de mesures définissable</t>
  </si>
  <si>
    <t xml:space="preserve">complexe de deux étangs piscicoles &gt; 50 hectares pas très proches, pas de programme de mesures définissable,  évaluation de l'état mesuré sur un plan d'ean ne préjuge pas de l'état sur l'autre plan d'eau , pas d'enjeux particuliers </t>
  </si>
  <si>
    <t>FRGR0425</t>
  </si>
  <si>
    <t>FRGR0408b
FRGL201</t>
  </si>
  <si>
    <t xml:space="preserve">complexe de deux etangs dont l'un (fongombault est une mosaique d'étangs) et pas connecté avec l'étang de la mer rouge   </t>
  </si>
  <si>
    <t>SUPPRESSION et INDIVIDUALISATION</t>
  </si>
  <si>
    <t>FRGR0365b</t>
  </si>
  <si>
    <t>pisciculture pas d'enjeux particuliers pas de pressions défines et pas de programmes de mesures définissables</t>
  </si>
  <si>
    <t xml:space="preserve">impossibilite d'accès pour la surveillance pas d'enjeux particuliers, pas de pressions identifiables pas de suivi possible </t>
  </si>
  <si>
    <t xml:space="preserve">pas d'enjeux particuliers pas de pressions identifiées pas de programmes de mesures définissables </t>
  </si>
  <si>
    <t>pisciculture pas d'accès autorisé pas d'enjeux particuliers et pas de programme de mesure défini</t>
  </si>
  <si>
    <t xml:space="preserve">FRGR1279  </t>
  </si>
  <si>
    <t>pas d'enjeux particuliers pas de pressions identifiées pas de programme de mesures défini 
à voir si enjeux pour le CD35</t>
  </si>
  <si>
    <t>pisculture, pas d'enjeux particuliers et pas de progamme de mesures définis</t>
  </si>
  <si>
    <t>FRGR2192</t>
  </si>
  <si>
    <t>FRGR2208</t>
  </si>
  <si>
    <t xml:space="preserve">pisciculture, pas d'enjeux particluiers   </t>
  </si>
  <si>
    <t>FRGR0304</t>
  </si>
  <si>
    <t>FRGR2222</t>
  </si>
  <si>
    <t>pisciculture pas d'enjeux particuliers pas de pressions défines et pas de programme de mesures défini</t>
  </si>
  <si>
    <t xml:space="preserve">FRGR0304 </t>
  </si>
  <si>
    <t xml:space="preserve">Pisciculture? Pas d'enjeux particuliers ni de programme de mesures défini </t>
  </si>
  <si>
    <t xml:space="preserve">FRGR0522 </t>
  </si>
  <si>
    <t>vidangé tous les ans pas d'enjeux particuliers ni de programme de mesures défini</t>
  </si>
  <si>
    <t xml:space="preserve">FRGR0513 </t>
  </si>
  <si>
    <t>piscicuture vidange périodique, pressions et état indéfinissables pas d'enjeux particuliers,</t>
  </si>
  <si>
    <t>FRGR2248</t>
  </si>
  <si>
    <t xml:space="preserve">pisciculture pas de programme de mesure défini
a voir si enjeu loisirs aquatiques </t>
  </si>
  <si>
    <t>FRGR0360b</t>
  </si>
  <si>
    <t xml:space="preserve">complexe de trois plans d'eau sur la vienne temps de séjour très court (&lt; 4 jours) pluq proche de fonctionnement cours d'eau malgré la profondeur   </t>
  </si>
  <si>
    <t>COMPLEXE DE VILLEJOUBERT (MAULDE)</t>
  </si>
  <si>
    <t>FRGR0371c</t>
  </si>
  <si>
    <t>complexe de sept ouvrages sur la maulde, qualification de l'état se fait sur le plan d'eau le plus aval, pas de relation avec les pressions,</t>
  </si>
  <si>
    <r>
      <rPr>
        <b/>
        <sz val="10"/>
        <rFont val="Arial"/>
        <family val="2"/>
      </rPr>
      <t>Individualisation</t>
    </r>
    <r>
      <rPr>
        <sz val="10"/>
        <rFont val="Arial"/>
        <family val="2"/>
      </rPr>
      <t xml:space="preserve"> de l'étang de la mer rouge et suppression de l'étang de fontgombault</t>
    </r>
  </si>
  <si>
    <t>Programmation 2022</t>
  </si>
  <si>
    <t>Programmation 2023</t>
  </si>
  <si>
    <t>Programmation 2024</t>
  </si>
  <si>
    <t>Programmation 2027</t>
  </si>
  <si>
    <t>Programmation 2026</t>
  </si>
  <si>
    <t>Programmation 2025</t>
  </si>
  <si>
    <t>LISEZ MOI FEUILLE PDS_PE_22_27</t>
  </si>
  <si>
    <t xml:space="preserve">(*) Les macrophytes et diatomées (pour l’ensemble des types) ne sont pas pertinents pour les plans d’eau à fort marnage (supérieur à deux mètres). </t>
  </si>
  <si>
    <t>0  **</t>
  </si>
  <si>
    <t>(**) Pour les macrophytes, on entend par très important un marnage supérieur à 2 mètres.</t>
  </si>
  <si>
    <t>PC_PHYTO_EAU_22</t>
  </si>
  <si>
    <t>PC_SED_22</t>
  </si>
  <si>
    <t>PC_PHYTO_EAU_23</t>
  </si>
  <si>
    <t>PC_SED_23</t>
  </si>
  <si>
    <t>PC_PHYTO_EAU_24</t>
  </si>
  <si>
    <t>PC_SED_24</t>
  </si>
  <si>
    <t>PC_PHYTO_EAU_25</t>
  </si>
  <si>
    <t>PC_SED_25</t>
  </si>
  <si>
    <t>PC_PHYTO-EAU_26</t>
  </si>
  <si>
    <t>PC_SED_26</t>
  </si>
  <si>
    <t>PC_PHYTO_EAU_27</t>
  </si>
  <si>
    <t>PC_PHYTO_EAU_22_27</t>
  </si>
  <si>
    <t>PC_SED_27</t>
  </si>
  <si>
    <t>PC_SED_22_27</t>
  </si>
  <si>
    <t>FREQ_ANNU_PC_PHYTO_EAU_22_27</t>
  </si>
  <si>
    <t>FREQ_ANNU_PC_SED_22_27</t>
  </si>
  <si>
    <t>FREQ_ANNU_POISS_22_27</t>
  </si>
  <si>
    <t>FREQ_ANNU_MACROP_22_27</t>
  </si>
  <si>
    <t>FREQ_ANNU_DIAT_22_27</t>
  </si>
  <si>
    <t>FREQ_ANNU_INV_22_27</t>
  </si>
  <si>
    <t>BATHY_22</t>
  </si>
  <si>
    <t>HYMO_22</t>
  </si>
  <si>
    <t>BATHY_23</t>
  </si>
  <si>
    <t>HYMO_23</t>
  </si>
  <si>
    <t>BATHY_24</t>
  </si>
  <si>
    <t>HYMO_24</t>
  </si>
  <si>
    <t>BATHY_25</t>
  </si>
  <si>
    <t>HYMO_25</t>
  </si>
  <si>
    <t>BATHY_26</t>
  </si>
  <si>
    <t>HYMO_26</t>
  </si>
  <si>
    <t>BATHY_27</t>
  </si>
  <si>
    <t>HYMO_27</t>
  </si>
  <si>
    <t>BATHY_22_27</t>
  </si>
  <si>
    <t>HYMO_22_27</t>
  </si>
  <si>
    <t>FREQ_ANNU_BATHY_22_27</t>
  </si>
  <si>
    <t>FREQ_ANNU_HYMO_22_27</t>
  </si>
  <si>
    <t>RCO_STRICT_22-27</t>
  </si>
  <si>
    <t>EE2017</t>
  </si>
  <si>
    <t>RISQUE BBD EDL19</t>
  </si>
  <si>
    <t>SUIVI_16</t>
  </si>
  <si>
    <t>SUIVI_17</t>
  </si>
  <si>
    <t>SUIVI_18</t>
  </si>
  <si>
    <t>SUIVI_19</t>
  </si>
  <si>
    <t>SUIVI_20</t>
  </si>
  <si>
    <t>SUIVI_21</t>
  </si>
  <si>
    <t>SUIVI_18_21</t>
  </si>
  <si>
    <t>NB_ANNEES_SUIVI_18_21</t>
  </si>
  <si>
    <t>NB_EQ_18_21</t>
  </si>
  <si>
    <t>DIAT_LB</t>
  </si>
  <si>
    <t>Etat écologique 2017</t>
  </si>
  <si>
    <t>Risque global issu de l'état des lieux 2019 (1 : OUI ; 0 : NON)</t>
  </si>
  <si>
    <t>Nombre de fois sur le cycle 2022-2027 ou l'élément de qualité est suivi</t>
  </si>
  <si>
    <t>Plan d'eau suivi pour au moins un élément de qualité une année donnée (1 : oui ; 0 : NON)</t>
  </si>
  <si>
    <t xml:space="preserve">Fréquence annuelle de suivi de l'élément de qualité </t>
  </si>
  <si>
    <t>R23</t>
  </si>
  <si>
    <t>R16</t>
  </si>
  <si>
    <t>R22</t>
  </si>
  <si>
    <t>R7</t>
  </si>
  <si>
    <t>L4</t>
  </si>
  <si>
    <t>R33</t>
  </si>
  <si>
    <t>R44</t>
  </si>
  <si>
    <t>R24</t>
  </si>
  <si>
    <t>R39</t>
  </si>
  <si>
    <t>R32</t>
  </si>
  <si>
    <t>R34</t>
  </si>
  <si>
    <t>R45</t>
  </si>
  <si>
    <t>R25</t>
  </si>
  <si>
    <t>R18</t>
  </si>
  <si>
    <t>R27</t>
  </si>
  <si>
    <t>R20</t>
  </si>
  <si>
    <t>R41</t>
  </si>
  <si>
    <t>R40</t>
  </si>
  <si>
    <t>R36</t>
  </si>
  <si>
    <t>R35</t>
  </si>
  <si>
    <t>R42</t>
  </si>
  <si>
    <t>R5</t>
  </si>
  <si>
    <t>R28</t>
  </si>
  <si>
    <t>L7</t>
  </si>
  <si>
    <t>L11</t>
  </si>
  <si>
    <t>L19</t>
  </si>
  <si>
    <t>R38</t>
  </si>
  <si>
    <t>R17</t>
  </si>
  <si>
    <t>R15</t>
  </si>
  <si>
    <t>L10</t>
  </si>
  <si>
    <t>L6</t>
  </si>
  <si>
    <t>L9</t>
  </si>
  <si>
    <t>L16</t>
  </si>
  <si>
    <t>L8</t>
  </si>
  <si>
    <t>Phytoplancton_2021</t>
  </si>
  <si>
    <t>Poissons_2021</t>
  </si>
  <si>
    <t>Macrophytes_2021</t>
  </si>
  <si>
    <t>Diatomées_2021</t>
  </si>
  <si>
    <t>Invertébrés_2021</t>
  </si>
  <si>
    <t xml:space="preserve">Arrêté surveillance 2018 annexe 1 </t>
  </si>
  <si>
    <r>
      <t xml:space="preserve">Tableau 11 : Pertinence des éléments de qualité biologique pour les plans d’eau </t>
    </r>
    <r>
      <rPr>
        <sz val="8"/>
        <color theme="1"/>
        <rFont val="Times New Roman"/>
        <family val="1"/>
      </rPr>
      <t> </t>
    </r>
  </si>
  <si>
    <t>Pertinence des éléments biologiques</t>
  </si>
  <si>
    <t>Case blanche : type pertinent - case grise : type non pertinent</t>
  </si>
  <si>
    <t>2, 3</t>
  </si>
  <si>
    <t xml:space="preserve">Lac de montagne des Alpes/Pyrénées, (très) petit, peu profond à profond </t>
  </si>
  <si>
    <t>L1</t>
  </si>
  <si>
    <t>Lac de montagne des Alpes/Pyrénées, très petit, peu profond, siliceux</t>
  </si>
  <si>
    <t>L2</t>
  </si>
  <si>
    <t>Lac de montagne des Alpes/Pyrénées, très petit, peu profond, alcalinité moyenne</t>
  </si>
  <si>
    <t>L3</t>
  </si>
  <si>
    <t>Lac de montagne en Central Baltique, petit, profond, alcalinité moyenne</t>
  </si>
  <si>
    <t>Lac de montagne en Central Baltique, petit, peu profond, calcaire</t>
  </si>
  <si>
    <t>L5</t>
  </si>
  <si>
    <t>Lac de montagne en Central Baltique, petit, peu profond, alcalinité moyenne</t>
  </si>
  <si>
    <t xml:space="preserve">Lac de montagne en Central Baltique, très petit, profond, alcalinité moyenne </t>
  </si>
  <si>
    <t xml:space="preserve">Lac de montagne en Central Baltique, très petit, peu profond, siliceux </t>
  </si>
  <si>
    <t xml:space="preserve">Lac de montagne en Central Baltique, très petit, peu profond, alcalinité moyenne </t>
  </si>
  <si>
    <t xml:space="preserve">Lac de montagne en Central Baltique, très petit, très peu profond, calcaire </t>
  </si>
  <si>
    <t xml:space="preserve">Lac de montagne en Central Baltique, très petit, très peu profond, alcalinité moyenne </t>
  </si>
  <si>
    <t>Lac de de moyenne montagne, (très) grand, profond, calcaire</t>
  </si>
  <si>
    <t>L12</t>
  </si>
  <si>
    <t>Lac de de moyenne montagne, petit, peu profond, calcaire</t>
  </si>
  <si>
    <t>L13</t>
  </si>
  <si>
    <t>Lac de de moyenne montagne, surface moyenne, profond, calcaire</t>
  </si>
  <si>
    <t>L14</t>
  </si>
  <si>
    <t>Lac de de moyenne montagne en Central Baltique, surface moyenne, profond, siliceux</t>
  </si>
  <si>
    <t>L15</t>
  </si>
  <si>
    <t>Lac de de moyenne montagne en Central Baltique, très petit, profond, calcaire</t>
  </si>
  <si>
    <t>Lac de de moyenne montagne en Central Baltique, très petit, peu profond, calcaire</t>
  </si>
  <si>
    <t>L17</t>
  </si>
  <si>
    <t>Lac de de plaine en Central Baltique, grand, peu profond, alcalinité moyenne</t>
  </si>
  <si>
    <t>L18</t>
  </si>
  <si>
    <t>Lac de de plaine en Central Baltique, grand, très peu profond, calcaire</t>
  </si>
  <si>
    <t>Lac de de plaine en Central Baltique, surface moyenne, très peu profond, alcalinité moyenne</t>
  </si>
  <si>
    <t>L20</t>
  </si>
  <si>
    <t>Lac de de plaine en Central Baltique, petit, peu profond, calcaire</t>
  </si>
  <si>
    <t>L21</t>
  </si>
  <si>
    <t>Lac de de plaine en Central Baltique, très petit, très peu profond, calcaire</t>
  </si>
  <si>
    <t>L22</t>
  </si>
  <si>
    <t>Lac de de plaine méditerranéen, petit, peu profond, calcaire</t>
  </si>
  <si>
    <t>L23</t>
  </si>
  <si>
    <t>Lac de La Réunion</t>
  </si>
  <si>
    <t>L24</t>
  </si>
  <si>
    <t>Retenue de montagne des Alpes/Pyrénées,surface moyenne, profond, calcaire</t>
  </si>
  <si>
    <t>R1</t>
  </si>
  <si>
    <t>Retenue de montagne des Alpes/Pyrénées, surface moyenne, profond, siliceuse</t>
  </si>
  <si>
    <t>R2</t>
  </si>
  <si>
    <t>Retenue de montagne des Alpes/Pyrénées, surface moyenne, peu profonde, siliceuse</t>
  </si>
  <si>
    <t>R3</t>
  </si>
  <si>
    <t>Retenue de montagne des Alpes/Pyrénées, petite, profonde, siliceuse</t>
  </si>
  <si>
    <t>R4</t>
  </si>
  <si>
    <t>Retenue de montagne en Central Baltique, surface moyenne, profonde, siliceuse</t>
  </si>
  <si>
    <t>Retenue de montagne en Central Baltique, surface moyenne, peu profonde, siliceuse</t>
  </si>
  <si>
    <t>R6</t>
  </si>
  <si>
    <t>Retenue de montagne en Central Baltique, très petite, profonde, siliceuse</t>
  </si>
  <si>
    <t>Retenue de montagne en Central Baltique, très petite, peu profonde, siliceuse</t>
  </si>
  <si>
    <t>R8</t>
  </si>
  <si>
    <t>Retenue de montagne en Central Baltique, très petite, très peu profonde, calcaire</t>
  </si>
  <si>
    <t>R9</t>
  </si>
  <si>
    <t>Retenue de montagne de Méditerranée, très petite, peu profonde, siliceuse</t>
  </si>
  <si>
    <t>R10</t>
  </si>
  <si>
    <t>Retenue de moyenne montagne des Alpes/Méditerranée, grande, profonde, calcaire</t>
  </si>
  <si>
    <t>R11</t>
  </si>
  <si>
    <t>Retenue de moyenne montagne en Central Baltique, grande, profonde, calcaire</t>
  </si>
  <si>
    <t>R12</t>
  </si>
  <si>
    <t>Retenue de moyenne montagne en Central Baltique, grande, profonde, siliceuse</t>
  </si>
  <si>
    <t>R13</t>
  </si>
  <si>
    <t>Retenue de moyenne montagne en Central Baltique, grande, peu profonde, calcaire</t>
  </si>
  <si>
    <t>R14</t>
  </si>
  <si>
    <t>Retenue de moyenne montagne en Central Baltique, surface moyenne, profonde, calcaire</t>
  </si>
  <si>
    <t>Retenue de moyenne montagne en Central Baltique, surface moyenne, profonde, siliceuse</t>
  </si>
  <si>
    <t>Retenue de moyenne montagne en Central Baltique, surface moyenne, peu profonde, calcaire</t>
  </si>
  <si>
    <t>Retenue de moyenne montagne en Central Baltique, surface moyenne, peu profonde, siliceuse</t>
  </si>
  <si>
    <t>Retenue de moyenne montagne en Central Baltique, surface moyenne, très peu profonde, calcaire</t>
  </si>
  <si>
    <t>R19</t>
  </si>
  <si>
    <t>Retenue de moyenne montagne en Central Baltique, surface moyenne, très peu profonde, siliceuse</t>
  </si>
  <si>
    <t>Retenue de moyenne montagne en Central Baltique, petite, profonde, siliceux</t>
  </si>
  <si>
    <t>R21</t>
  </si>
  <si>
    <t>Retenue de moyenne montagne en Central Baltique, petite, peu profonde, calcaire</t>
  </si>
  <si>
    <t>Retenue de moyenne montagne en Central Baltique, petite, peu profonde, siliceuse</t>
  </si>
  <si>
    <t>Retenue de moyenne montagne en Central Baltique, petite, très peu profonde, calcaire</t>
  </si>
  <si>
    <t>Retenue de moyenne montagne en Central Baltique, petite, très peu profonde, siliceux</t>
  </si>
  <si>
    <t>Retenue de moyenne montagne en Central Baltique, très petite, peu profonde, calcaire</t>
  </si>
  <si>
    <t>R26</t>
  </si>
  <si>
    <t>Retenue de moyenne montagne en Central Baltique, très petite, peu profonde, siliceuse</t>
  </si>
  <si>
    <t>Retenue de moyenne montagne en CentralBaltique, très petite, très peu profonde, siliceuse</t>
  </si>
  <si>
    <t>R29</t>
  </si>
  <si>
    <t>Retenue de moyenne montagne en Méditerranée, surface moyenne, profonde, siliceuse</t>
  </si>
  <si>
    <t>R30</t>
  </si>
  <si>
    <t>Retenue de plaine en Central Baltique, grande, peu profonde, calcaire</t>
  </si>
  <si>
    <t>R31</t>
  </si>
  <si>
    <t>Retenue de plaine en Central Baltique, surface moyenne, profonde, siliceuse</t>
  </si>
  <si>
    <t>Retenue de plaine en Central Baltique, surface moyenne, peu profonde, calcaire</t>
  </si>
  <si>
    <t>Retenue de plaine en Central Baltique, surface moyenne, peu profonde, siliceuse</t>
  </si>
  <si>
    <t>Retenue de plaine en Central Baltique, surface moyenne, très peu profonde, calcaire</t>
  </si>
  <si>
    <t>Retenue de plaine en Central Baltique, surface moyenne, très peu profonde, siliceuse</t>
  </si>
  <si>
    <t>Retenue de plaine en Central Baltique, petite, peu profonde, calcaire</t>
  </si>
  <si>
    <t>R37</t>
  </si>
  <si>
    <t>Retenue de plaine en Central Baltique, petite, peu profonde, siliceuse</t>
  </si>
  <si>
    <t>Retenue de plaine en Central Baltique, petite, très peu profonde, calcaire</t>
  </si>
  <si>
    <t>Retenue de plaine en Central Baltique, petite, très peu profonde, siliceux</t>
  </si>
  <si>
    <t>Retenue de plaine en Central Baltique, très petite, peu profonde, calcaire</t>
  </si>
  <si>
    <t>Retenue de plaine en Central Baltique, très petite, peu profonde, siliceuse</t>
  </si>
  <si>
    <t>Retenue de plaine en Central Baltique, très petite, très peu profonde, calcaire</t>
  </si>
  <si>
    <t>R43</t>
  </si>
  <si>
    <t>Retenue de plaine en Central Baltique, très petite, très peu profonde, siliceuse</t>
  </si>
  <si>
    <t>Retenue de plaine en Méditerranée, surface moyenne, profonde, calcaire</t>
  </si>
  <si>
    <t>Retenue de plaine en Méditerranée, surface moyenne, peu profonde, calcaire</t>
  </si>
  <si>
    <t>R46</t>
  </si>
  <si>
    <t>Retenue de plaine en Méditerranée-Corse, petite, peu profonde, calcaire</t>
  </si>
  <si>
    <t>R47</t>
  </si>
  <si>
    <t>Retenue de plaine en Méditerranée, petite, très peu profonde, calcaire</t>
  </si>
  <si>
    <t>R48</t>
  </si>
  <si>
    <t>Retenue de plaine en Méditerranée-Corse, très petite, profonde, calcaire</t>
  </si>
  <si>
    <t>R49</t>
  </si>
  <si>
    <t>Retenue de plaine en Méditerranée, très petite, profonde, siliceuse</t>
  </si>
  <si>
    <t>R50</t>
  </si>
  <si>
    <t>Retenue en Guadeloupe</t>
  </si>
  <si>
    <t>R51</t>
  </si>
  <si>
    <t>Retenue en Martinique</t>
  </si>
  <si>
    <t>R52</t>
  </si>
  <si>
    <t>Retenue en Guyane</t>
  </si>
  <si>
    <t>R53</t>
  </si>
  <si>
    <r>
      <t>1</t>
    </r>
    <r>
      <rPr>
        <sz val="9"/>
        <color theme="1"/>
        <rFont val="Arial"/>
        <family val="2"/>
      </rPr>
      <t xml:space="preserve"> Pour l’ensemble des types, les macrophytes et diatomées ne sont pas pertinents si le plan d’eau est soumis à fort marnage (supérieur à deux mètres) ou pour les retenues de plaine, à gestion hydraulique contrôlée sans vidange (p. ex. plans d’eau issus de zones humides transformées et gérées pour l’exploitation de ressources aquatiques).</t>
    </r>
  </si>
  <si>
    <r>
      <t>2</t>
    </r>
    <r>
      <rPr>
        <sz val="9"/>
        <color theme="1"/>
        <rFont val="Arial"/>
        <family val="2"/>
      </rPr>
      <t xml:space="preserve"> Pour l’ensemble des types, les poissons, macrophytes et diatomées ne sont pas pertinents si le plan d’eau est vidangé à intervalles réguliers (p. ex. plans d’eau de pisciculture).</t>
    </r>
  </si>
  <si>
    <r>
      <t>3</t>
    </r>
    <r>
      <rPr>
        <sz val="9"/>
        <color theme="1"/>
        <rFont val="Arial"/>
        <family val="2"/>
      </rPr>
      <t xml:space="preserve"> Pour l’ensemble des types, les poissons ne sont pas pertinents si le plan d’eau est à une altitude supérieure à 1200m.</t>
    </r>
    <r>
      <rPr>
        <sz val="8"/>
        <color theme="1"/>
        <rFont val="Times New Roman"/>
        <family val="1"/>
      </rPr>
      <t> </t>
    </r>
  </si>
  <si>
    <t>* Les types signalés par une astérisque comprennent des plans d’eau soumis à des exceptions relative à la pertinence des EQB indiqué dans ce tableau : il est alors nécessaire de se référer au tableau 12 ci-dessous.</t>
  </si>
  <si>
    <t>*</t>
  </si>
  <si>
    <t>CD_TYPE</t>
  </si>
  <si>
    <t>MARNAGE</t>
  </si>
  <si>
    <t>Phytoplancton_2018</t>
  </si>
  <si>
    <t>Poissons_2018</t>
  </si>
  <si>
    <t>Macrophytes_2018</t>
  </si>
  <si>
    <t>Diatomées_2018</t>
  </si>
  <si>
    <t>Invertébrés_2018</t>
  </si>
  <si>
    <t>TYPES_2021</t>
  </si>
  <si>
    <t>TYPES_2018</t>
  </si>
  <si>
    <t>Pertinence des éléments de qualité selon l'arrêté surveillance de 2018</t>
  </si>
  <si>
    <t>Pertinence des éléments de qualité selon l'arrêté surveillance de 2021</t>
  </si>
  <si>
    <t>OUI : 1 ; NON : 0</t>
  </si>
  <si>
    <t>en mètre</t>
  </si>
  <si>
    <t>STATION</t>
  </si>
  <si>
    <t>K541510</t>
  </si>
  <si>
    <t>K5--310</t>
  </si>
  <si>
    <t>K560510</t>
  </si>
  <si>
    <t>K001510</t>
  </si>
  <si>
    <t>K002910</t>
  </si>
  <si>
    <t>K632550</t>
  </si>
  <si>
    <t>K553510</t>
  </si>
  <si>
    <t>K60-410</t>
  </si>
  <si>
    <t>K122510</t>
  </si>
  <si>
    <t>K126515</t>
  </si>
  <si>
    <t>K122530</t>
  </si>
  <si>
    <t>J800510T</t>
  </si>
  <si>
    <t>J541500R</t>
  </si>
  <si>
    <t>J530530S</t>
  </si>
  <si>
    <t>J062510T</t>
  </si>
  <si>
    <t>J112510T</t>
  </si>
  <si>
    <t>J520520T</t>
  </si>
  <si>
    <t>J730510</t>
  </si>
  <si>
    <t>J15-410</t>
  </si>
  <si>
    <t>L022560</t>
  </si>
  <si>
    <t>L0--310</t>
  </si>
  <si>
    <t>L001530</t>
  </si>
  <si>
    <t>L401510</t>
  </si>
  <si>
    <t>K517510</t>
  </si>
  <si>
    <t>L451510</t>
  </si>
  <si>
    <t>L011520</t>
  </si>
  <si>
    <t>L020510</t>
  </si>
  <si>
    <t>L03-410</t>
  </si>
  <si>
    <t>J362510T</t>
  </si>
  <si>
    <t>J340510T</t>
  </si>
  <si>
    <t>J412510</t>
  </si>
  <si>
    <t>J751510</t>
  </si>
  <si>
    <t>J701510T</t>
  </si>
  <si>
    <t>J704510S</t>
  </si>
  <si>
    <t>J702550</t>
  </si>
  <si>
    <t>J702510</t>
  </si>
  <si>
    <t>J710540T</t>
  </si>
  <si>
    <t>J711510S</t>
  </si>
  <si>
    <t>J733530S</t>
  </si>
  <si>
    <t>J741410S</t>
  </si>
  <si>
    <t>J760510</t>
  </si>
  <si>
    <t>J741510S</t>
  </si>
  <si>
    <t>J860530S</t>
  </si>
  <si>
    <t>J860570</t>
  </si>
  <si>
    <t>J722910</t>
  </si>
  <si>
    <t>J736520</t>
  </si>
  <si>
    <t>J932500T</t>
  </si>
  <si>
    <t>J100520T</t>
  </si>
  <si>
    <t>J705500T</t>
  </si>
  <si>
    <t>L453500R</t>
  </si>
  <si>
    <t>L611699</t>
  </si>
  <si>
    <t>K041999</t>
  </si>
  <si>
    <t>L911510</t>
  </si>
  <si>
    <t>K751505</t>
  </si>
  <si>
    <t>K091410</t>
  </si>
  <si>
    <t>K05-410</t>
  </si>
  <si>
    <t>K221410</t>
  </si>
  <si>
    <t>K055513V</t>
  </si>
  <si>
    <t>K012900R</t>
  </si>
  <si>
    <t>K021510</t>
  </si>
  <si>
    <t>J940510</t>
  </si>
  <si>
    <t>J901510S</t>
  </si>
  <si>
    <t>M633564T</t>
  </si>
  <si>
    <t>M633520</t>
  </si>
  <si>
    <t>M633510</t>
  </si>
  <si>
    <t>M820310</t>
  </si>
  <si>
    <t>K416680</t>
  </si>
  <si>
    <t>K432540</t>
  </si>
  <si>
    <t>K417510</t>
  </si>
  <si>
    <t>K207510</t>
  </si>
  <si>
    <t>M720520</t>
  </si>
  <si>
    <t>M306999</t>
  </si>
  <si>
    <t>J641510S</t>
  </si>
  <si>
    <t>J836505S</t>
  </si>
  <si>
    <t>K171590</t>
  </si>
  <si>
    <t>K171570</t>
  </si>
  <si>
    <t>K32-410</t>
  </si>
  <si>
    <t>K269920</t>
  </si>
  <si>
    <t>K269510</t>
  </si>
  <si>
    <t>K265510</t>
  </si>
  <si>
    <t>K265540</t>
  </si>
  <si>
    <t>K267510</t>
  </si>
  <si>
    <t>K275520</t>
  </si>
  <si>
    <t>K327530</t>
  </si>
  <si>
    <t>K265910</t>
  </si>
  <si>
    <t>K265530</t>
  </si>
  <si>
    <t>K320500R</t>
  </si>
  <si>
    <t>K135580</t>
  </si>
  <si>
    <t>K123530</t>
  </si>
  <si>
    <t>K135530</t>
  </si>
  <si>
    <t>K135510</t>
  </si>
  <si>
    <t>M134910</t>
  </si>
  <si>
    <t>L813510</t>
  </si>
  <si>
    <t>N410505T</t>
  </si>
  <si>
    <t>N350510</t>
  </si>
  <si>
    <t>N303510</t>
  </si>
  <si>
    <t>N330510</t>
  </si>
  <si>
    <t>M741500T</t>
  </si>
  <si>
    <t>N71-410</t>
  </si>
  <si>
    <t>N120510</t>
  </si>
  <si>
    <t>N1--310</t>
  </si>
  <si>
    <t>N30-410</t>
  </si>
  <si>
    <t>N340510</t>
  </si>
  <si>
    <t>L511530</t>
  </si>
  <si>
    <t>N311500T</t>
  </si>
  <si>
    <t>M374510T</t>
  </si>
  <si>
    <t>J11510T</t>
  </si>
  <si>
    <t>L475510</t>
  </si>
  <si>
    <t xml:space="preserve">Type National arrêté 2018 </t>
  </si>
  <si>
    <t>Type National arrêté 2021</t>
  </si>
  <si>
    <t>Code de la station correspondante</t>
  </si>
  <si>
    <t>Commentaires AELB</t>
  </si>
  <si>
    <t>Marnage &gt;2m - Macrophytes/diatomées non pertinent</t>
  </si>
  <si>
    <t>Marnage &gt;2m - Macrophytes/diatomées non pertinent - Exception arreté surveillance - Pertinent macrophytes/diatomées</t>
  </si>
  <si>
    <t>Exception arreté surveillance - Pertinent macrophytes/diatomées</t>
  </si>
  <si>
    <t>Marnage &gt;2m - Macrophytes/diatomées non pertinent - Pêches OFB</t>
  </si>
  <si>
    <t xml:space="preserve">Suivi par EPLoire </t>
  </si>
  <si>
    <t>Pertinence LB sur le cycle précédent</t>
  </si>
  <si>
    <t>Pertinence des éléments de qualité selon l'arrêté surveillance de 2021 comprenant les exceptions locales (marnages ; vidange régulières ; impossibilité d'accés au plan d'eau ; etc,,,)</t>
  </si>
  <si>
    <t>ALTITUDE</t>
  </si>
  <si>
    <t xml:space="preserve">Nom du plan d'eau </t>
  </si>
  <si>
    <t xml:space="preserve">Code du plan d'eau </t>
  </si>
  <si>
    <t>COMPLEXE DE MOULIN  RIBOU</t>
  </si>
  <si>
    <t xml:space="preserve">COMPLEXE D'EGUZON </t>
  </si>
  <si>
    <t>type</t>
  </si>
  <si>
    <t>1 Pour l’ensemble des types, les macrophytes et diatomées ne sont pas pertinents si le plan d’eau est soumis à fort marnage (supérieur à deux mètres) ou pour les retenues de plaine, à gestion hydraulique contrôlée sans vidange (p. ex. plans d’eau issus de zones humides transformées et gérées pour l’exploitation de ressources aquatiques).</t>
  </si>
  <si>
    <t>2 Pour l’ensemble des types, les poissons, macrophytes et diatomées ne sont pas pertinents si le plan d’eau est vidangé à intervalles réguliers (p. ex. plans d’eau de pisciculture).</t>
  </si>
  <si>
    <t>3 Pour l’ensemble des types, les poissons ne sont pas pertinents si le plan d’eau est à une altitude supérieure à 1200m. </t>
  </si>
  <si>
    <t>FREQ_CYCLE_PC_PHYTO_EAU_22_27</t>
  </si>
  <si>
    <t>FREQ_CYCLE_PC_SED_22_27</t>
  </si>
  <si>
    <t>FREQ_CYCLE_POISS_22_27</t>
  </si>
  <si>
    <t>FREQ_CYCLE_MACROP_22_27</t>
  </si>
  <si>
    <t>FREQ_CYCLE_DIAT_22_27</t>
  </si>
  <si>
    <t>FREQ_CYCLE_INV_22_27</t>
  </si>
  <si>
    <t>FREQ_CYCLE_BATHY_22_27</t>
  </si>
  <si>
    <t>FREQ_CYCLE_HYMO_22_27</t>
  </si>
  <si>
    <t>PECHES_OFB</t>
  </si>
  <si>
    <t>SUIVI EP_LOIRE</t>
  </si>
  <si>
    <t>RCS_16_21</t>
  </si>
  <si>
    <t>BATHY_16</t>
  </si>
  <si>
    <t>HYMO_16</t>
  </si>
  <si>
    <t>BATHY_17</t>
  </si>
  <si>
    <t>HYMO_17</t>
  </si>
  <si>
    <t>BATHY_18</t>
  </si>
  <si>
    <t>HYMO_18</t>
  </si>
  <si>
    <t>BATHY_19</t>
  </si>
  <si>
    <t>HYMO_19</t>
  </si>
  <si>
    <t>BATHY_20</t>
  </si>
  <si>
    <t>HYMO_20</t>
  </si>
  <si>
    <t>BATHY_21</t>
  </si>
  <si>
    <t>HYMO_21</t>
  </si>
  <si>
    <t>BATHY_16_21</t>
  </si>
  <si>
    <t>HYMO_16_21</t>
  </si>
  <si>
    <t>RCR_16_21</t>
  </si>
  <si>
    <t>PC_PHYTOPLANCTON_18_21</t>
  </si>
  <si>
    <t>POISS_18_21</t>
  </si>
  <si>
    <t>MACROPHYTES_18_21</t>
  </si>
  <si>
    <t>DIAT_18_21</t>
  </si>
  <si>
    <t>INV_18_21</t>
  </si>
  <si>
    <t>BATHY_18_21</t>
  </si>
  <si>
    <t>HYMO_18_21</t>
  </si>
  <si>
    <t>POISSONS</t>
  </si>
  <si>
    <t>PHYSICO-CHIMIE</t>
  </si>
  <si>
    <t>PHYTOPLANCTON</t>
  </si>
  <si>
    <t>RCR : En complément de la surveillance DCE (suivi à minima des stations en respect des objectifs)</t>
  </si>
  <si>
    <t>+</t>
  </si>
  <si>
    <t>RCR (51)</t>
  </si>
  <si>
    <t>DIATOMEES; INVERTEBRES ; MACROPHYTES</t>
  </si>
  <si>
    <t>-</t>
  </si>
  <si>
    <t>RCO (42)</t>
  </si>
  <si>
    <t>Prise en charge par OFB</t>
  </si>
  <si>
    <t>47 stations en plus pour les 3 EQB</t>
  </si>
  <si>
    <t>RCS (47)</t>
  </si>
  <si>
    <t>RCS (48)</t>
  </si>
  <si>
    <t>Freq/an</t>
  </si>
  <si>
    <t>Freq/Cycle</t>
  </si>
  <si>
    <t>(en + ou -) </t>
  </si>
  <si>
    <t>PdS 22-27</t>
  </si>
  <si>
    <t>Arrêté 22-27</t>
  </si>
  <si>
    <t>Commentaires</t>
  </si>
  <si>
    <t>Ecart à l’arrêté</t>
  </si>
  <si>
    <t>Projet</t>
  </si>
  <si>
    <t>Réseaux (stations)</t>
  </si>
  <si>
    <t>PdS 16-21</t>
  </si>
  <si>
    <t>Arrêté 16-21</t>
  </si>
  <si>
    <t xml:space="preserve">éléments de qualité </t>
  </si>
  <si>
    <t>BATHYMETRIE HYDROMORPHOLOGIE</t>
  </si>
  <si>
    <t>RCO STRICT (48)</t>
  </si>
  <si>
    <t>RCR (13)</t>
  </si>
  <si>
    <t>RCR</t>
  </si>
  <si>
    <t>1 (gestion OFB)</t>
  </si>
  <si>
    <t>seulement si non réalisées au cycle précédent</t>
  </si>
  <si>
    <t>L'élément de qualité ichtyofaune n'est pas pertinent car le plan d'eau est vidangé à intervalles réguliers (p. ex. plans d’eau de pisciculture).(cf. arrêté "surveillance" national)</t>
  </si>
  <si>
    <t>L'élément de qualité ichtyofaune n'est pas pertinent car le plan d’eau est à une altitude supérieure à 1200m. (cf. arrêté "surveillance" national)</t>
  </si>
  <si>
    <t>Les éléments de qualité ichtyofaune, macrophytes et diatomées ne sont pas pertinents car le plan d'eau est vidangé à intervalles réguliers (p. ex. plans d’eau de pisciculture).(cf. arrêté "surveillance" national)</t>
  </si>
  <si>
    <t>Les éléments de qualité macrophytes et diatomées ne sont pas pertinents car le plan d’eau est soumis à fort marnage (supérieur à deux mètres) (cf. arrêté "surveillance" national)</t>
  </si>
  <si>
    <t>Les éléments de qualité macrophytes et diatomées ne sont pas jugés pertinents pour ce plan d’eau car les berges sont trop abruptes pour permettre le développement de ces élément de qualité</t>
  </si>
  <si>
    <t>Les éléments de qualité macrophytes et diatomées sont jugés pertinents pour ce plan d’eau.</t>
  </si>
  <si>
    <t>JUSTIFICATION</t>
  </si>
  <si>
    <t>Justifications</t>
  </si>
  <si>
    <t>L'élément de qualité ichtyofaune n'est pas pertinent car le plan d’eau est vidangé à intervalles réguliers (p. ex. plans d’eau de pisciculture).(cf. arrêté "surveillance" national).</t>
  </si>
  <si>
    <t xml:space="preserve">Les éléments de qualité macrophytes et diatomées ne sont pas pertinents car le plan d’eau est soumis à fort marnage (supérieur à deux mètres) (cf. arrêté "surveillance" national). </t>
  </si>
  <si>
    <t>Les éléments de qualité macrophytes et diatomées sont jugés pertinents pour ce plan d’eau. L'élément de qualité ichtyofaune n'est pas pertinent car le plan d'eau est vidangé à intervalles réguliers (p. ex. plans d’eau de pisciculture).(cf. arrêté "surveillance" national)</t>
  </si>
  <si>
    <t>Phytoplancton_2021_LB</t>
  </si>
  <si>
    <t>Poissons_2021_LB</t>
  </si>
  <si>
    <t>Macrophytes_2021_LB</t>
  </si>
  <si>
    <t>Diatomées_2021_LB</t>
  </si>
  <si>
    <t>Invertébrés_2021_LB</t>
  </si>
  <si>
    <t>JUSTIFICATION_EXCEPTIONS ARRETE</t>
  </si>
  <si>
    <t>JUSTIFICATIONS_EXCEPTIONS ARRETE</t>
  </si>
  <si>
    <t>Justifications dans l'arrêté de bassins des exceptions à l'arrêté national</t>
  </si>
  <si>
    <t>FREQ_CYCLE_SP_EAU_22_27</t>
  </si>
  <si>
    <t>FREQ_ANNU_SP_EAU_22_27</t>
  </si>
  <si>
    <t>FREQ_CYCLE_SP_SED_22_27</t>
  </si>
  <si>
    <t>FREQ_ANNU_SP_SED_22_27</t>
  </si>
  <si>
    <t>GAMMARES_22</t>
  </si>
  <si>
    <t>GAMMARES_23</t>
  </si>
  <si>
    <t>GAMMARES_24</t>
  </si>
  <si>
    <t>GAMMARES_25</t>
  </si>
  <si>
    <t>GAMMARES_26</t>
  </si>
  <si>
    <t>GAMMARES_27</t>
  </si>
  <si>
    <t>FREQ_CYCLE_PSEE_22_27</t>
  </si>
  <si>
    <t>FREQ_CYCLE_PEST_22_27</t>
  </si>
  <si>
    <t>FREQ_CYCLE_CACO3_22_27</t>
  </si>
  <si>
    <t>FREQ_CYCLE_GAMMARES_22_27</t>
  </si>
  <si>
    <t>GAMMARES_22_27</t>
  </si>
  <si>
    <t>FREQ_ANNU_PSEE_22_27</t>
  </si>
  <si>
    <t>FREQ_ANNU_PEST_22_27</t>
  </si>
  <si>
    <t>FREQ_ANNU_CACO3_22_27</t>
  </si>
  <si>
    <t>FREQ_ANNU_GAMMARES_22_27</t>
  </si>
  <si>
    <t>Physico-chimiques</t>
  </si>
  <si>
    <t>Polluants spécifiques de l'état écologique</t>
  </si>
  <si>
    <t>Pesticides</t>
  </si>
  <si>
    <t>Substances prioritaires sur eau</t>
  </si>
  <si>
    <t>Substances prioritaires sur sédiments</t>
  </si>
  <si>
    <t xml:space="preserve">Réseau
Eléments de qualité                                                                                                                                            
</t>
  </si>
  <si>
    <t xml:space="preserve">RCO  </t>
  </si>
  <si>
    <t xml:space="preserve">RCS
47 stations </t>
  </si>
  <si>
    <r>
      <t xml:space="preserve">Nombre d'années suivies pour le </t>
    </r>
    <r>
      <rPr>
        <b/>
        <sz val="18"/>
        <rFont val="Arial"/>
        <family val="2"/>
      </rPr>
      <t xml:space="preserve">programme </t>
    </r>
    <r>
      <rPr>
        <b/>
        <sz val="10"/>
        <rFont val="Arial"/>
        <family val="2"/>
      </rPr>
      <t>de surveillance 2022-2027</t>
    </r>
  </si>
  <si>
    <r>
      <t xml:space="preserve">Nombre de prélévements par </t>
    </r>
    <r>
      <rPr>
        <b/>
        <sz val="18"/>
        <rFont val="Arial"/>
        <family val="2"/>
      </rPr>
      <t>année</t>
    </r>
    <r>
      <rPr>
        <b/>
        <sz val="10"/>
        <rFont val="Arial"/>
        <family val="2"/>
      </rPr>
      <t xml:space="preserve"> pour le programme de surveillance 2022-2027</t>
    </r>
  </si>
  <si>
    <t xml:space="preserve">RCR strict (ME en RESPECT) 
13 stations </t>
  </si>
  <si>
    <t>RCO strict (ME en RISQUE) 
48 stations</t>
  </si>
  <si>
    <t>Phytobenthos</t>
  </si>
  <si>
    <t>Bathymétrie 
Hydromorphologie</t>
  </si>
  <si>
    <t>1 (si non réalisées au cycle précédent)</t>
  </si>
  <si>
    <t>Gammares</t>
  </si>
  <si>
    <t>DEPT</t>
  </si>
  <si>
    <t>AUVERGNE-RHONE-ALPES</t>
  </si>
  <si>
    <t>CENTRE-VAL-DE-LOIRE</t>
  </si>
  <si>
    <t>18 ; 45</t>
  </si>
  <si>
    <t>03 ; 18</t>
  </si>
  <si>
    <t>BOURGOGNE-FRANCHE-COMTE</t>
  </si>
  <si>
    <t>BRETAGNE</t>
  </si>
  <si>
    <t>22 ; 56</t>
  </si>
  <si>
    <t>NOUVELLE AQUITAINE</t>
  </si>
  <si>
    <t>23 ; 87</t>
  </si>
  <si>
    <t>22 ; 35</t>
  </si>
  <si>
    <t>23 ; 36</t>
  </si>
  <si>
    <t>PAYS DE LA LOIRE ; CENTRE-VAL-DE-LOIRE</t>
  </si>
  <si>
    <t>37 ; 49</t>
  </si>
  <si>
    <t>42 ; 43</t>
  </si>
  <si>
    <t>PAYS DE LA LOIRE</t>
  </si>
  <si>
    <t>OCCITANIE</t>
  </si>
  <si>
    <t>REGIONS</t>
  </si>
  <si>
    <t>Coordonnées X (L93)</t>
  </si>
  <si>
    <t>Coordonnées Y (L93)</t>
  </si>
  <si>
    <t xml:space="preserve">Commentaires </t>
  </si>
  <si>
    <t>Coordonnées du centroïde du plan d'eau</t>
  </si>
  <si>
    <t>Pisciculture - Suivi poissons non pertinent</t>
  </si>
  <si>
    <t>Pêches OFB - Suivi piscicole non pertinent</t>
  </si>
  <si>
    <t>Pas de suivi invertébrés sur ce cycle</t>
  </si>
  <si>
    <t xml:space="preserve">1 sur sélection de 39 stations 
</t>
  </si>
  <si>
    <t xml:space="preserve">Marnage &gt;2m - Macrophytes/diatomées non pertinent </t>
  </si>
  <si>
    <t>Refus du proprietaire sur le cycle 16-21</t>
  </si>
  <si>
    <t xml:space="preserve">Exception arreté surveillance - Pertinent macrophytes/diatomées </t>
  </si>
  <si>
    <t>Suivis piscicoles jugés non pertinents ; Vidange fin 2022</t>
  </si>
  <si>
    <t>Bathymétrie réalisée en 2018 par la fédération de pêche 35</t>
  </si>
  <si>
    <t>Prestation</t>
  </si>
  <si>
    <t>TTC</t>
  </si>
  <si>
    <t>frèq annuelles</t>
  </si>
  <si>
    <t>nb stations</t>
  </si>
  <si>
    <t>control</t>
  </si>
  <si>
    <t>PC + Phytoplancton</t>
  </si>
  <si>
    <t>Prélèvement EAU/Phytoplancton</t>
  </si>
  <si>
    <t>Analyses EAU</t>
  </si>
  <si>
    <t>PHYTO</t>
  </si>
  <si>
    <t>Détermination/traitement de données Phytoplancton (IPLac)</t>
  </si>
  <si>
    <t>Prélèvement SED</t>
  </si>
  <si>
    <t>SED</t>
  </si>
  <si>
    <t>Analyses SED</t>
  </si>
  <si>
    <t>Suivis bio</t>
  </si>
  <si>
    <t>Prélèvements Macrophytes/Diatomées</t>
  </si>
  <si>
    <t xml:space="preserve">DIAT </t>
  </si>
  <si>
    <t>Détermination/traitement de données Macrophytes</t>
  </si>
  <si>
    <t>MACROP</t>
  </si>
  <si>
    <t>Détermination/traitement de données Diatomées</t>
  </si>
  <si>
    <t>Prélèvement Macro-invertébrés</t>
  </si>
  <si>
    <t>MACROIN</t>
  </si>
  <si>
    <t>Détermination/traitement de données Macro-invertébrés</t>
  </si>
  <si>
    <t>Pêche</t>
  </si>
  <si>
    <t>POISS</t>
  </si>
  <si>
    <t>Hydromorpho</t>
  </si>
  <si>
    <t>HYMO</t>
  </si>
  <si>
    <t>Bathymétrie</t>
  </si>
  <si>
    <t>BATHY</t>
  </si>
  <si>
    <t>Livrables</t>
  </si>
  <si>
    <t>Fiche PE</t>
  </si>
  <si>
    <t>Rapport annuel</t>
  </si>
  <si>
    <t>PSEE</t>
  </si>
  <si>
    <t xml:space="preserve">Prélèvement </t>
  </si>
  <si>
    <t xml:space="preserve">Analyses si SP faites </t>
  </si>
  <si>
    <t>PEST</t>
  </si>
  <si>
    <t>Analyses PEST</t>
  </si>
  <si>
    <t>PEST TOT</t>
  </si>
  <si>
    <t>Analyses METABOLITES</t>
  </si>
  <si>
    <t>CaCO3 + COD</t>
  </si>
  <si>
    <t xml:space="preserve">Analyses </t>
  </si>
  <si>
    <t>CACO3COD</t>
  </si>
  <si>
    <t>GAMMARES</t>
  </si>
  <si>
    <t>Prélévement analyse</t>
  </si>
  <si>
    <t>SP eau</t>
  </si>
  <si>
    <t>Prélèvement EAU</t>
  </si>
  <si>
    <t>SP EAU</t>
  </si>
  <si>
    <t>SP SED</t>
  </si>
  <si>
    <t xml:space="preserve">Coût unitaire LOT 9 </t>
  </si>
  <si>
    <t>Coût unitaire LOT 10</t>
  </si>
  <si>
    <t>Coût unitaire LOT 11</t>
  </si>
  <si>
    <t>Prel PC</t>
  </si>
  <si>
    <t>LOT</t>
  </si>
  <si>
    <t>OFB</t>
  </si>
  <si>
    <t>Partenaire</t>
  </si>
  <si>
    <t>Alber&amp;charli</t>
  </si>
  <si>
    <t>Prélèvements complémentaires</t>
  </si>
  <si>
    <t>DREAL</t>
  </si>
  <si>
    <t>Marnage &gt;2m - Macrophytes/diatomées non pertinent  - Travaux prévus en 2023 : réhausse du barrage de 40cm</t>
  </si>
  <si>
    <t>Suivi déprogrammé en 2023 - refus Mr Bizeul (Groupement forestier propriétaire de l'étang) - souhaite la confidentialité des données récoltées,</t>
  </si>
  <si>
    <t>Pas de suivi invertébrés sur ce cycle - Pas de bathymétrie. Assec et travaux réalisés sur l'étang en 2023 - Opérations de curage et désenvasement suite aux pb cyano récurrents</t>
  </si>
  <si>
    <t>PHYSICOCHIMIE_EAU_22</t>
  </si>
  <si>
    <t>PHYSICOCHIMIE_SEDIMENTS_22</t>
  </si>
  <si>
    <t>PHYTOPLANCTON_22</t>
  </si>
  <si>
    <t>POISSON_22</t>
  </si>
  <si>
    <t>DIATOMEES_22</t>
  </si>
  <si>
    <t>INVERTEBRES_22</t>
  </si>
  <si>
    <t>BATHYMETRIE_22</t>
  </si>
  <si>
    <t>HYDROMORPHOLOGIE_22</t>
  </si>
  <si>
    <t>PHYSICOCHIMIE_EAU_23</t>
  </si>
  <si>
    <t>PHYSICOCHIMIE_SEDIMENTS_23</t>
  </si>
  <si>
    <t>PHYTOPLANCTON_23</t>
  </si>
  <si>
    <t>POISSON_23</t>
  </si>
  <si>
    <t>DIATOMEES_23</t>
  </si>
  <si>
    <t>INVERTEBRES_23</t>
  </si>
  <si>
    <t>BATHYMETRIE_23</t>
  </si>
  <si>
    <t>HYDROMORPHOLOGIE_23</t>
  </si>
  <si>
    <t>PHYSICOCHIMIE_EAU_24</t>
  </si>
  <si>
    <t>PHYSICOCHIMIE_SEDIMENTS_24</t>
  </si>
  <si>
    <t>PHYTOPLANCTON_24</t>
  </si>
  <si>
    <t>POISSON_24</t>
  </si>
  <si>
    <t>DIATOMEES_24</t>
  </si>
  <si>
    <t>INVERTEBRES_24</t>
  </si>
  <si>
    <t>BATHYMETRIE_24</t>
  </si>
  <si>
    <t>HYDROMORPHOLOGIE_24</t>
  </si>
  <si>
    <t>PHYSICOCHIMIE_EAU_25</t>
  </si>
  <si>
    <t>PHYSICOCHIMIE_SEDIMENTS_25</t>
  </si>
  <si>
    <t>PHYTOPLANCTON_25</t>
  </si>
  <si>
    <t>POISSON_25</t>
  </si>
  <si>
    <t>DIATOMEES_25</t>
  </si>
  <si>
    <t>INVERTEBRES_25</t>
  </si>
  <si>
    <t>BATHYMETRIE_25</t>
  </si>
  <si>
    <t>HYDROMORPHOLOGIE_25</t>
  </si>
  <si>
    <t>PHYSICOCHIMIE_EAU_26</t>
  </si>
  <si>
    <t>PHYSICOCHIMIE_SEDIMENTS_26</t>
  </si>
  <si>
    <t>PHYTOPLANCTON_26</t>
  </si>
  <si>
    <t>POISSON_26</t>
  </si>
  <si>
    <t>DIATOMEES_26</t>
  </si>
  <si>
    <t>INVERTEBRES_26</t>
  </si>
  <si>
    <t>BATHYMETRIE_26</t>
  </si>
  <si>
    <t>HYDROMORPHOLOGIE_26</t>
  </si>
  <si>
    <t>PHYSICOCHIMIE_EAU_27</t>
  </si>
  <si>
    <t>PHYSICOCHIMIE_SEDIMENTS_27</t>
  </si>
  <si>
    <t>PHYTOPLANCTON_27</t>
  </si>
  <si>
    <t>POISSON_27</t>
  </si>
  <si>
    <t>DIATOMEES_27</t>
  </si>
  <si>
    <t>INVERTEBRES_27</t>
  </si>
  <si>
    <t>BATHYMETRIE_27</t>
  </si>
  <si>
    <t>HYDROMORPHOLOGIE_27</t>
  </si>
  <si>
    <t>Bathy faite en 2009 - Refaire sur cycle 28-33</t>
  </si>
  <si>
    <t>Suivi invertébrés 1x sur ce cycle (données A&amp;C non disponibles pour la mise en place du 1e suivi)</t>
  </si>
  <si>
    <t>Refaire bathy sur cycle 28-33</t>
  </si>
  <si>
    <t xml:space="preserve">Nouveau barrage - déprogrammation des suivis </t>
  </si>
  <si>
    <t>Propriété fédération de pêche 45 depuis 2019 - Site halieutique expérimental - Arrêté préfectoral instituant un parcours No Kill</t>
  </si>
  <si>
    <t>FRGR0141a</t>
  </si>
  <si>
    <t>Travaux de reconstruction du barrage qui abaisse le niveau de la retenue de 10m et réduit le temps de séjour à moins d'1/2h. La Masse d'Eau n'est plus retenue comme Plan d'Eau</t>
  </si>
  <si>
    <t>Marnage &gt;2m - Macrophytes/diatomées non pertinent - PE en assec depuis 2011 suite à la nécessité de réaliser des travaux sur la digue</t>
  </si>
  <si>
    <t>Bathymétrie réalisée en 2022 par la fédération de chasse 44 , Alber et Charli réalisé en 2024 par OFB</t>
  </si>
  <si>
    <r>
      <t xml:space="preserve">2014 : Nouveau propriétaire : utilisation du PE pour stockage poissons . </t>
    </r>
    <r>
      <rPr>
        <sz val="10"/>
        <rFont val="Arial"/>
        <family val="2"/>
      </rPr>
      <t>Refus bathymétrie et pêche en 2023</t>
    </r>
  </si>
  <si>
    <t xml:space="preserve">COMPLEXE DU BOIS JOLI </t>
  </si>
  <si>
    <t>RISQUE EDL19</t>
  </si>
  <si>
    <t>ADNe</t>
  </si>
  <si>
    <t>Marnage &gt;2m - Macrophytes/diatomées non pertinent - Annulation pêches en 2023 _Test suivi piscicole par ADNe en 2023</t>
  </si>
  <si>
    <t>Marnage &gt;2m - Macrophytes/diatomées non pertinent - Bathy faite en 2008 : à refaire sur 28-33</t>
  </si>
  <si>
    <t>Marnage &gt;2m - Macrophytes/diatomées non pertinent -</t>
  </si>
  <si>
    <t>Vidangé tous les 2 ans (à vérifier) - Assec prolongé 2023 -</t>
  </si>
  <si>
    <r>
      <t>Exception arreté surveillance - Non pertinent macrophytes/diatomées -</t>
    </r>
    <r>
      <rPr>
        <b/>
        <sz val="10"/>
        <color theme="7" tint="-0.249977111117893"/>
        <rFont val="Arial"/>
        <family val="2"/>
      </rPr>
      <t xml:space="preserve"> </t>
    </r>
  </si>
  <si>
    <t>Annulation pêches en 2023 _ Test suivi piscicole par ADNe - Vidange fin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</si>
</sst>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 &quot;€&quot;_-;\-* #,##0\ &quot;€&quot;_-;_-* &quot;-&quot;??\ &quot;€&quot;_-;_-@_-"/>
    <numFmt numFmtId="165" formatCode="_-* #,##0.00\ [$€]_-;\-* #,##0.00\ [$€]_-;_-* &quot;-&quot;??\ [$€]_-;_-@_-"/>
    <numFmt numFmtId="166" formatCode="_-* #,##0.00\ &quot;F&quot;_-;\-* #,##0.00\ &quot;F&quot;_-;_-* &quot;-&quot;??\ &quot;F&quot;_-;_-@_-"/>
  </numFmts>
  <fonts count="42" x14ac:knownFonts="1">
    <font>
      <sz val="10"/>
      <color theme="1"/>
      <name val="Arial"/>
      <family val="2"/>
    </font>
    <font>
      <sz val="10"/>
      <color theme="1"/>
      <name val="Arial"/>
      <family val="2"/>
    </font>
    <font>
      <sz val="11"/>
      <color indexed="8"/>
      <name val="Calibri"/>
      <family val="2"/>
    </font>
    <font>
      <sz val="10"/>
      <color indexed="8"/>
      <name val="Arial"/>
      <family val="2"/>
    </font>
    <font>
      <sz val="10"/>
      <name val="Arial"/>
      <family val="2"/>
    </font>
    <font>
      <sz val="11"/>
      <color indexed="8"/>
      <name val="Calibri"/>
      <family val="2"/>
    </font>
    <font>
      <b/>
      <sz val="10"/>
      <color theme="1"/>
      <name val="Arial"/>
      <family val="2"/>
    </font>
    <font>
      <sz val="9"/>
      <color theme="1"/>
      <name val="Arial"/>
      <family val="2"/>
    </font>
    <font>
      <b/>
      <sz val="9"/>
      <color theme="1"/>
      <name val="Arial"/>
      <family val="2"/>
    </font>
    <font>
      <b/>
      <sz val="12"/>
      <color theme="1"/>
      <name val="Arial"/>
      <family val="2"/>
    </font>
    <font>
      <b/>
      <sz val="10"/>
      <name val="Arial"/>
      <family val="2"/>
    </font>
    <font>
      <sz val="8"/>
      <color theme="1"/>
      <name val="Arial"/>
      <family val="2"/>
    </font>
    <font>
      <sz val="11"/>
      <color theme="1"/>
      <name val="Calibri"/>
      <family val="2"/>
      <scheme val="minor"/>
    </font>
    <font>
      <i/>
      <sz val="11"/>
      <color theme="1"/>
      <name val="Times New Roman"/>
      <family val="1"/>
    </font>
    <font>
      <sz val="8"/>
      <color theme="1"/>
      <name val="Times New Roman"/>
      <family val="1"/>
    </font>
    <font>
      <b/>
      <i/>
      <sz val="10"/>
      <color theme="1"/>
      <name val="Times New Roman"/>
      <family val="1"/>
    </font>
    <font>
      <sz val="12"/>
      <color theme="1"/>
      <name val="Times New Roman"/>
      <family val="1"/>
    </font>
    <font>
      <sz val="11"/>
      <color theme="1"/>
      <name val="Arial"/>
      <family val="2"/>
    </font>
    <font>
      <vertAlign val="superscript"/>
      <sz val="9"/>
      <color theme="1"/>
      <name val="Arial"/>
      <family val="2"/>
    </font>
    <font>
      <b/>
      <vertAlign val="superscript"/>
      <sz val="14"/>
      <color theme="1"/>
      <name val="Arial"/>
      <family val="2"/>
    </font>
    <font>
      <b/>
      <sz val="10"/>
      <color rgb="FFFF0000"/>
      <name val="Arial"/>
      <family val="2"/>
    </font>
    <font>
      <i/>
      <sz val="10"/>
      <name val="Arial"/>
      <family val="2"/>
    </font>
    <font>
      <vertAlign val="superscript"/>
      <sz val="14"/>
      <color theme="1"/>
      <name val="Arial"/>
      <family val="2"/>
    </font>
    <font>
      <sz val="10"/>
      <color rgb="FF1F497D"/>
      <name val="Arial"/>
      <family val="2"/>
    </font>
    <font>
      <b/>
      <sz val="10"/>
      <color rgb="FF1F497D"/>
      <name val="Arial"/>
      <family val="2"/>
    </font>
    <font>
      <b/>
      <sz val="12"/>
      <name val="Arial"/>
      <family val="2"/>
    </font>
    <font>
      <sz val="9"/>
      <color rgb="FF1F497D"/>
      <name val="Arial"/>
      <family val="2"/>
    </font>
    <font>
      <sz val="10"/>
      <color rgb="FFFF0000"/>
      <name val="Arial"/>
      <family val="2"/>
    </font>
    <font>
      <b/>
      <sz val="18"/>
      <name val="Arial"/>
      <family val="2"/>
    </font>
    <font>
      <b/>
      <sz val="10"/>
      <color rgb="FF92D050"/>
      <name val="Arial"/>
      <family val="2"/>
    </font>
    <font>
      <b/>
      <sz val="10"/>
      <color rgb="FF00B0F0"/>
      <name val="Arial"/>
      <family val="2"/>
    </font>
    <font>
      <b/>
      <sz val="10"/>
      <color theme="7" tint="-0.249977111117893"/>
      <name val="Arial"/>
      <family val="2"/>
    </font>
    <font>
      <sz val="10"/>
      <color rgb="FF00B050"/>
      <name val="Arial"/>
      <family val="2"/>
    </font>
    <font>
      <sz val="10"/>
      <name val="Comic Sans MS"/>
      <family val="4"/>
    </font>
    <font>
      <sz val="10"/>
      <name val="Calibri"/>
      <family val="2"/>
      <scheme val="minor"/>
    </font>
    <font>
      <sz val="10"/>
      <name val="Arial"/>
      <family val="2"/>
    </font>
    <font>
      <u/>
      <sz val="10"/>
      <color indexed="12"/>
      <name val="Arial"/>
      <family val="2"/>
    </font>
    <font>
      <i/>
      <sz val="14"/>
      <color theme="8" tint="-0.249977111117893"/>
      <name val="Calibri"/>
      <family val="2"/>
      <scheme val="minor"/>
    </font>
    <font>
      <i/>
      <sz val="14"/>
      <color theme="9" tint="-0.249977111117893"/>
      <name val="Calibri"/>
      <family val="2"/>
      <scheme val="minor"/>
    </font>
    <font>
      <sz val="11"/>
      <color indexed="9"/>
      <name val="Calibri"/>
      <family val="2"/>
    </font>
    <font>
      <sz val="10"/>
      <name val="MS Sans Serif"/>
      <family val="2"/>
    </font>
    <font>
      <b/>
      <sz val="10"/>
      <color rgb="FF7030A0"/>
      <name val="Arial"/>
      <family val="2"/>
    </font>
  </fonts>
  <fills count="31">
    <fill>
      <patternFill patternType="none"/>
    </fill>
    <fill>
      <patternFill patternType="gray125"/>
    </fill>
    <fill>
      <patternFill patternType="solid">
        <fgColor indexed="22"/>
        <bgColor indexed="0"/>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CC"/>
        <bgColor indexed="64"/>
      </patternFill>
    </fill>
    <fill>
      <patternFill patternType="solid">
        <fgColor rgb="FFE5B8B7"/>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6"/>
      </patternFill>
    </fill>
  </fills>
  <borders count="75">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rgb="FF000000"/>
      </top>
      <bottom/>
      <diagonal/>
    </border>
    <border>
      <left style="medium">
        <color rgb="FF000000"/>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000000"/>
      </left>
      <right/>
      <top/>
      <bottom style="medium">
        <color indexed="64"/>
      </bottom>
      <diagonal/>
    </border>
    <border>
      <left style="medium">
        <color rgb="FF000000"/>
      </left>
      <right style="medium">
        <color indexed="64"/>
      </right>
      <top/>
      <bottom style="medium">
        <color indexed="64"/>
      </bottom>
      <diagonal/>
    </border>
    <border>
      <left style="thin">
        <color indexed="64"/>
      </left>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65">
    <xf numFmtId="0" fontId="0" fillId="0" borderId="0"/>
    <xf numFmtId="0" fontId="3" fillId="0" borderId="0"/>
    <xf numFmtId="0" fontId="4" fillId="0" borderId="0"/>
    <xf numFmtId="0" fontId="4" fillId="0" borderId="0"/>
    <xf numFmtId="0" fontId="1" fillId="0" borderId="0"/>
    <xf numFmtId="0" fontId="5" fillId="0" borderId="0" applyNumberFormat="0" applyFont="0" applyFill="0" applyBorder="0" applyProtection="0">
      <alignment wrapText="1"/>
    </xf>
    <xf numFmtId="0" fontId="1" fillId="0" borderId="0"/>
    <xf numFmtId="0" fontId="12" fillId="0" borderId="0"/>
    <xf numFmtId="0" fontId="2" fillId="0" borderId="0" applyNumberFormat="0" applyFont="0" applyFill="0" applyBorder="0" applyProtection="0">
      <alignment wrapText="1"/>
    </xf>
    <xf numFmtId="0" fontId="3" fillId="0" borderId="0"/>
    <xf numFmtId="165" fontId="33" fillId="0" borderId="0" applyFont="0" applyFill="0" applyBorder="0" applyAlignment="0" applyProtection="0"/>
    <xf numFmtId="0" fontId="12" fillId="0" borderId="0"/>
    <xf numFmtId="0" fontId="35" fillId="0" borderId="0"/>
    <xf numFmtId="0" fontId="35" fillId="0" borderId="0"/>
    <xf numFmtId="0" fontId="35" fillId="0" borderId="0"/>
    <xf numFmtId="44" fontId="4" fillId="0" borderId="0" applyFont="0" applyFill="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2" fillId="22" borderId="74" applyNumberFormat="0" applyFont="0" applyAlignment="0" applyProtection="0"/>
    <xf numFmtId="0" fontId="2" fillId="30" borderId="2" applyNumberFormat="0" applyFont="0" applyAlignment="0" applyProtection="0"/>
    <xf numFmtId="0" fontId="2" fillId="30" borderId="2" applyNumberFormat="0" applyFont="0" applyAlignment="0" applyProtection="0"/>
    <xf numFmtId="0" fontId="2" fillId="30" borderId="2" applyNumberFormat="0" applyFont="0" applyAlignment="0" applyProtection="0"/>
    <xf numFmtId="0" fontId="2" fillId="30" borderId="2" applyNumberFormat="0" applyFont="0" applyAlignment="0" applyProtection="0"/>
    <xf numFmtId="165" fontId="33" fillId="0" borderId="0" applyFont="0" applyFill="0" applyBorder="0" applyAlignment="0" applyProtection="0"/>
    <xf numFmtId="165" fontId="33" fillId="0" borderId="0" applyFont="0" applyFill="0" applyBorder="0" applyAlignment="0" applyProtection="0"/>
    <xf numFmtId="0" fontId="36" fillId="0" borderId="0" applyNumberFormat="0" applyFill="0" applyBorder="0" applyAlignment="0" applyProtection="0">
      <alignment vertical="top"/>
      <protection locked="0"/>
    </xf>
    <xf numFmtId="166" fontId="33" fillId="0" borderId="0" applyFont="0" applyFill="0" applyBorder="0" applyAlignment="0" applyProtection="0"/>
    <xf numFmtId="166" fontId="33"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0" fillId="0" borderId="0"/>
    <xf numFmtId="0" fontId="1" fillId="0" borderId="0"/>
    <xf numFmtId="0" fontId="1" fillId="0" borderId="0"/>
    <xf numFmtId="0" fontId="4" fillId="0" borderId="0"/>
    <xf numFmtId="0" fontId="33" fillId="0" borderId="0"/>
    <xf numFmtId="0" fontId="4" fillId="0" borderId="0"/>
    <xf numFmtId="0" fontId="1" fillId="0" borderId="0"/>
    <xf numFmtId="0" fontId="33" fillId="0" borderId="0"/>
    <xf numFmtId="0" fontId="33"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12" fillId="0" borderId="0"/>
    <xf numFmtId="44" fontId="12" fillId="0" borderId="0" applyFont="0" applyFill="0" applyBorder="0" applyAlignment="0" applyProtection="0"/>
    <xf numFmtId="0" fontId="4" fillId="0" borderId="0"/>
  </cellStyleXfs>
  <cellXfs count="394">
    <xf numFmtId="0" fontId="0" fillId="0" borderId="0" xfId="0"/>
    <xf numFmtId="0" fontId="2" fillId="0" borderId="2" xfId="1" applyFont="1" applyBorder="1" applyAlignment="1">
      <alignment wrapText="1"/>
    </xf>
    <xf numFmtId="0" fontId="2" fillId="0" borderId="2" xfId="1" applyFont="1" applyBorder="1" applyAlignment="1">
      <alignment horizontal="right" wrapText="1"/>
    </xf>
    <xf numFmtId="0" fontId="0" fillId="0" borderId="0" xfId="0" applyAlignment="1">
      <alignment horizontal="left" vertical="top" wrapText="1"/>
    </xf>
    <xf numFmtId="0" fontId="0" fillId="4" borderId="0" xfId="0" applyFill="1"/>
    <xf numFmtId="0" fontId="0" fillId="4" borderId="3" xfId="0" applyFill="1" applyBorder="1" applyAlignment="1">
      <alignment horizontal="center" vertical="center" wrapText="1"/>
    </xf>
    <xf numFmtId="0" fontId="0" fillId="0" borderId="0" xfId="0" applyAlignment="1">
      <alignment horizontal="center" vertical="center" wrapText="1"/>
    </xf>
    <xf numFmtId="0" fontId="0" fillId="3" borderId="3" xfId="0" applyFill="1" applyBorder="1"/>
    <xf numFmtId="0" fontId="0" fillId="0" borderId="3" xfId="0" applyBorder="1"/>
    <xf numFmtId="0" fontId="0" fillId="0" borderId="0" xfId="0" applyAlignment="1">
      <alignment horizontal="left" vertical="center" wrapText="1"/>
    </xf>
    <xf numFmtId="0" fontId="0" fillId="0" borderId="0" xfId="0" applyAlignment="1">
      <alignment horizontal="left" vertical="center"/>
    </xf>
    <xf numFmtId="0" fontId="0" fillId="0" borderId="3" xfId="0" applyBorder="1" applyAlignment="1">
      <alignment horizontal="left" vertical="center" wrapText="1"/>
    </xf>
    <xf numFmtId="0" fontId="0" fillId="6" borderId="3" xfId="0" applyFill="1" applyBorder="1" applyAlignment="1">
      <alignment horizontal="left" vertical="center" wrapText="1"/>
    </xf>
    <xf numFmtId="0" fontId="9" fillId="8" borderId="3" xfId="0" applyFont="1" applyFill="1" applyBorder="1" applyAlignment="1">
      <alignment horizontal="left" vertical="center" wrapText="1"/>
    </xf>
    <xf numFmtId="0" fontId="9" fillId="8" borderId="3" xfId="0" applyFont="1" applyFill="1" applyBorder="1" applyAlignment="1">
      <alignment vertical="center"/>
    </xf>
    <xf numFmtId="0" fontId="0" fillId="0" borderId="0" xfId="0" applyAlignment="1">
      <alignment vertical="center"/>
    </xf>
    <xf numFmtId="0" fontId="0" fillId="0" borderId="3" xfId="0" applyBorder="1" applyAlignment="1">
      <alignment vertical="center"/>
    </xf>
    <xf numFmtId="0" fontId="4" fillId="7" borderId="3" xfId="0" applyFont="1" applyFill="1" applyBorder="1" applyAlignment="1">
      <alignment horizontal="center" vertical="center" wrapText="1"/>
    </xf>
    <xf numFmtId="0" fontId="0" fillId="4" borderId="3" xfId="0" applyFill="1" applyBorder="1"/>
    <xf numFmtId="0" fontId="0" fillId="4" borderId="3" xfId="0" applyFill="1" applyBorder="1" applyAlignment="1">
      <alignment horizontal="right"/>
    </xf>
    <xf numFmtId="0" fontId="0" fillId="4" borderId="11" xfId="0" applyFill="1" applyBorder="1" applyAlignment="1">
      <alignment horizontal="center"/>
    </xf>
    <xf numFmtId="0" fontId="7" fillId="6" borderId="22" xfId="0" applyFont="1" applyFill="1" applyBorder="1" applyAlignment="1">
      <alignment horizontal="left" vertical="top" textRotation="90" wrapText="1"/>
    </xf>
    <xf numFmtId="0" fontId="7" fillId="13" borderId="22" xfId="0" applyFont="1" applyFill="1" applyBorder="1" applyAlignment="1">
      <alignment horizontal="left" vertical="top" textRotation="90" wrapText="1"/>
    </xf>
    <xf numFmtId="0" fontId="7" fillId="14" borderId="22" xfId="0" applyFont="1" applyFill="1" applyBorder="1" applyAlignment="1">
      <alignment horizontal="left" vertical="top" textRotation="90" wrapText="1"/>
    </xf>
    <xf numFmtId="0" fontId="7" fillId="15" borderId="22" xfId="0" applyFont="1" applyFill="1" applyBorder="1" applyAlignment="1">
      <alignment horizontal="left" vertical="top" textRotation="90" wrapText="1"/>
    </xf>
    <xf numFmtId="0" fontId="7" fillId="3" borderId="28" xfId="0" applyFont="1" applyFill="1" applyBorder="1" applyAlignment="1">
      <alignment horizontal="left" vertical="top" textRotation="90" wrapText="1"/>
    </xf>
    <xf numFmtId="0" fontId="7" fillId="11" borderId="22" xfId="0" applyFont="1" applyFill="1" applyBorder="1" applyAlignment="1">
      <alignment horizontal="left" vertical="top" textRotation="90" wrapText="1"/>
    </xf>
    <xf numFmtId="0" fontId="7" fillId="11" borderId="24" xfId="0" applyFont="1" applyFill="1" applyBorder="1" applyAlignment="1">
      <alignment horizontal="left" vertical="top" textRotation="90" wrapText="1"/>
    </xf>
    <xf numFmtId="0" fontId="7" fillId="3" borderId="29" xfId="0" applyFont="1" applyFill="1" applyBorder="1" applyAlignment="1">
      <alignment horizontal="left" vertical="top" textRotation="90" wrapText="1"/>
    </xf>
    <xf numFmtId="0" fontId="0" fillId="8" borderId="9" xfId="0" applyFill="1" applyBorder="1" applyAlignment="1">
      <alignment horizontal="left" vertical="center" wrapText="1"/>
    </xf>
    <xf numFmtId="0" fontId="0" fillId="8" borderId="21" xfId="0" applyFill="1" applyBorder="1" applyAlignment="1">
      <alignment horizontal="left" vertical="center" wrapText="1"/>
    </xf>
    <xf numFmtId="0" fontId="8" fillId="7" borderId="22" xfId="0" applyFont="1" applyFill="1" applyBorder="1" applyAlignment="1">
      <alignment horizontal="left" vertical="center" textRotation="90" wrapText="1"/>
    </xf>
    <xf numFmtId="0" fontId="8" fillId="3" borderId="22" xfId="0" applyFont="1" applyFill="1" applyBorder="1" applyAlignment="1">
      <alignment horizontal="left" vertical="center" textRotation="90" wrapText="1"/>
    </xf>
    <xf numFmtId="0" fontId="8" fillId="3" borderId="24" xfId="0" applyFont="1" applyFill="1" applyBorder="1" applyAlignment="1">
      <alignment horizontal="left" vertical="center" textRotation="90" wrapText="1"/>
    </xf>
    <xf numFmtId="0" fontId="0" fillId="0" borderId="27" xfId="0" applyBorder="1" applyAlignment="1">
      <alignment horizontal="left" vertical="center"/>
    </xf>
    <xf numFmtId="0" fontId="0" fillId="8" borderId="3" xfId="0" applyFill="1" applyBorder="1" applyAlignment="1">
      <alignment horizontal="left" vertical="center" wrapText="1"/>
    </xf>
    <xf numFmtId="0" fontId="0" fillId="11" borderId="3" xfId="0" applyFill="1" applyBorder="1" applyAlignment="1">
      <alignment horizontal="left" vertical="center" wrapText="1"/>
    </xf>
    <xf numFmtId="0" fontId="0" fillId="12" borderId="3" xfId="0" applyFill="1" applyBorder="1" applyAlignment="1">
      <alignment horizontal="left" vertical="center" wrapText="1"/>
    </xf>
    <xf numFmtId="0" fontId="0" fillId="13" borderId="3" xfId="0" applyFill="1" applyBorder="1" applyAlignment="1">
      <alignment horizontal="left" vertical="center" wrapText="1"/>
    </xf>
    <xf numFmtId="0" fontId="0" fillId="14" borderId="3" xfId="0" applyFill="1" applyBorder="1" applyAlignment="1">
      <alignment horizontal="left" vertical="center" wrapText="1"/>
    </xf>
    <xf numFmtId="0" fontId="0" fillId="15" borderId="3" xfId="0" applyFill="1" applyBorder="1" applyAlignment="1">
      <alignment horizontal="left" vertical="center" wrapText="1"/>
    </xf>
    <xf numFmtId="0" fontId="0" fillId="0" borderId="22" xfId="0" applyBorder="1" applyAlignment="1">
      <alignment horizontal="left" vertical="center" wrapText="1"/>
    </xf>
    <xf numFmtId="0" fontId="12" fillId="0" borderId="0" xfId="7"/>
    <xf numFmtId="0" fontId="16" fillId="0" borderId="0" xfId="7" applyFont="1" applyAlignment="1">
      <alignment vertical="center" wrapText="1"/>
    </xf>
    <xf numFmtId="0" fontId="14" fillId="0" borderId="0" xfId="7" applyFont="1" applyAlignment="1">
      <alignment vertical="center"/>
    </xf>
    <xf numFmtId="0" fontId="7" fillId="0" borderId="29" xfId="7" applyFont="1" applyBorder="1" applyAlignment="1">
      <alignment horizontal="justify" vertical="center" wrapText="1"/>
    </xf>
    <xf numFmtId="0" fontId="7" fillId="0" borderId="8" xfId="7" applyFont="1" applyBorder="1" applyAlignment="1">
      <alignment horizontal="justify" vertical="center" wrapText="1"/>
    </xf>
    <xf numFmtId="0" fontId="7" fillId="0" borderId="7" xfId="7" applyFont="1" applyBorder="1" applyAlignment="1">
      <alignment horizontal="justify" vertical="center" wrapText="1"/>
    </xf>
    <xf numFmtId="0" fontId="7" fillId="0" borderId="24" xfId="7" applyFont="1" applyBorder="1" applyAlignment="1">
      <alignment horizontal="justify" vertical="center" wrapText="1"/>
    </xf>
    <xf numFmtId="0" fontId="17" fillId="0" borderId="36" xfId="7" applyFont="1" applyBorder="1" applyAlignment="1">
      <alignment horizontal="center" vertical="center" wrapText="1"/>
    </xf>
    <xf numFmtId="0" fontId="17" fillId="0" borderId="14" xfId="7" applyFont="1" applyBorder="1" applyAlignment="1">
      <alignment horizontal="center" vertical="center" wrapText="1"/>
    </xf>
    <xf numFmtId="0" fontId="17" fillId="0" borderId="18" xfId="7" applyFont="1" applyBorder="1" applyAlignment="1">
      <alignment horizontal="center" vertical="center" wrapText="1"/>
    </xf>
    <xf numFmtId="0" fontId="17" fillId="0" borderId="11" xfId="7" applyFont="1" applyBorder="1" applyAlignment="1">
      <alignment horizontal="center" vertical="center" wrapText="1"/>
    </xf>
    <xf numFmtId="0" fontId="17" fillId="0" borderId="40" xfId="7" applyFont="1" applyBorder="1" applyAlignment="1">
      <alignment horizontal="center" vertical="center" wrapText="1"/>
    </xf>
    <xf numFmtId="0" fontId="16" fillId="0" borderId="0" xfId="7" quotePrefix="1" applyFont="1" applyAlignment="1">
      <alignment vertical="center" wrapText="1"/>
    </xf>
    <xf numFmtId="0" fontId="13" fillId="0" borderId="0" xfId="7" applyFont="1" applyAlignment="1">
      <alignment horizontal="center" vertical="center" wrapText="1"/>
    </xf>
    <xf numFmtId="0" fontId="15" fillId="0" borderId="0" xfId="7" applyFont="1" applyAlignment="1">
      <alignment horizontal="center" vertical="center" wrapText="1"/>
    </xf>
    <xf numFmtId="0" fontId="8" fillId="0" borderId="11" xfId="7" applyFont="1" applyBorder="1" applyAlignment="1">
      <alignment horizontal="justify" vertical="center" wrapText="1"/>
    </xf>
    <xf numFmtId="0" fontId="8" fillId="0" borderId="31" xfId="7" applyFont="1" applyBorder="1" applyAlignment="1">
      <alignment horizontal="justify" vertical="top" wrapText="1"/>
    </xf>
    <xf numFmtId="0" fontId="8" fillId="0" borderId="24" xfId="7" applyFont="1" applyBorder="1" applyAlignment="1">
      <alignment horizontal="justify" vertical="top" wrapText="1"/>
    </xf>
    <xf numFmtId="0" fontId="8" fillId="0" borderId="42" xfId="7" applyFont="1" applyBorder="1" applyAlignment="1">
      <alignment horizontal="justify" vertical="top" wrapText="1"/>
    </xf>
    <xf numFmtId="0" fontId="8" fillId="0" borderId="43" xfId="7" applyFont="1" applyBorder="1" applyAlignment="1">
      <alignment horizontal="justify" vertical="top" wrapText="1"/>
    </xf>
    <xf numFmtId="0" fontId="8" fillId="0" borderId="11" xfId="7" applyFont="1" applyBorder="1" applyAlignment="1">
      <alignment horizontal="center" vertical="top" wrapText="1"/>
    </xf>
    <xf numFmtId="0" fontId="19" fillId="0" borderId="32" xfId="7" applyFont="1" applyBorder="1" applyAlignment="1">
      <alignment horizontal="justify" vertical="center" wrapText="1"/>
    </xf>
    <xf numFmtId="0" fontId="0" fillId="4" borderId="3" xfId="0" applyFill="1" applyBorder="1" applyAlignment="1">
      <alignment horizontal="left" vertical="center" wrapText="1"/>
    </xf>
    <xf numFmtId="0" fontId="2" fillId="2" borderId="1" xfId="1" applyFont="1" applyFill="1" applyBorder="1" applyAlignment="1">
      <alignment horizontal="center" vertical="top" wrapText="1"/>
    </xf>
    <xf numFmtId="0" fontId="0" fillId="0" borderId="0" xfId="0" applyAlignment="1">
      <alignment vertical="top" wrapText="1"/>
    </xf>
    <xf numFmtId="0" fontId="11" fillId="0" borderId="0" xfId="0" applyFont="1"/>
    <xf numFmtId="0" fontId="7" fillId="16" borderId="28" xfId="0" applyFont="1" applyFill="1" applyBorder="1" applyAlignment="1">
      <alignment horizontal="center" vertical="center" wrapText="1"/>
    </xf>
    <xf numFmtId="0" fontId="17" fillId="0" borderId="29" xfId="0" applyFont="1" applyBorder="1" applyAlignment="1">
      <alignment horizontal="center" vertical="center" textRotation="90" wrapText="1"/>
    </xf>
    <xf numFmtId="0" fontId="17" fillId="0" borderId="28" xfId="0" applyFont="1" applyBorder="1" applyAlignment="1">
      <alignment horizontal="center" vertical="center" textRotation="90" wrapText="1"/>
    </xf>
    <xf numFmtId="0" fontId="17" fillId="5" borderId="28" xfId="0" applyFont="1" applyFill="1" applyBorder="1" applyAlignment="1">
      <alignment horizontal="center" vertical="center" textRotation="90" wrapText="1"/>
    </xf>
    <xf numFmtId="0" fontId="0" fillId="7" borderId="3" xfId="0" applyFill="1" applyBorder="1" applyAlignment="1">
      <alignment horizontal="left" vertical="center" wrapText="1"/>
    </xf>
    <xf numFmtId="0" fontId="0" fillId="5" borderId="3" xfId="0" applyFill="1" applyBorder="1"/>
    <xf numFmtId="0" fontId="7" fillId="16" borderId="30" xfId="0" applyFont="1" applyFill="1" applyBorder="1" applyAlignment="1">
      <alignment horizontal="center" vertical="center" wrapText="1"/>
    </xf>
    <xf numFmtId="0" fontId="4" fillId="0" borderId="6" xfId="0" applyFont="1" applyBorder="1"/>
    <xf numFmtId="0" fontId="21" fillId="0" borderId="6" xfId="0" applyFont="1" applyBorder="1"/>
    <xf numFmtId="0" fontId="0" fillId="0" borderId="0" xfId="0" applyAlignment="1">
      <alignment horizontal="left"/>
    </xf>
    <xf numFmtId="0" fontId="4" fillId="0" borderId="0" xfId="0" applyFont="1"/>
    <xf numFmtId="0" fontId="21" fillId="0" borderId="0" xfId="0" applyFont="1"/>
    <xf numFmtId="0" fontId="17" fillId="0" borderId="45" xfId="7" applyFont="1" applyBorder="1" applyAlignment="1">
      <alignment horizontal="center" vertical="center" wrapText="1"/>
    </xf>
    <xf numFmtId="0" fontId="17" fillId="0" borderId="46" xfId="7" applyFont="1" applyBorder="1" applyAlignment="1">
      <alignment horizontal="center" vertical="center" wrapText="1"/>
    </xf>
    <xf numFmtId="0" fontId="17" fillId="0" borderId="47" xfId="7" applyFont="1" applyBorder="1" applyAlignment="1">
      <alignment horizontal="center" vertical="center" wrapText="1"/>
    </xf>
    <xf numFmtId="0" fontId="7" fillId="0" borderId="40" xfId="7" applyFont="1" applyBorder="1" applyAlignment="1">
      <alignment horizontal="justify" vertical="center" wrapText="1"/>
    </xf>
    <xf numFmtId="0" fontId="7" fillId="0" borderId="48" xfId="7" applyFont="1" applyBorder="1" applyAlignment="1">
      <alignment horizontal="justify" vertical="center" wrapText="1"/>
    </xf>
    <xf numFmtId="0" fontId="7" fillId="0" borderId="49" xfId="7" applyFont="1" applyBorder="1" applyAlignment="1">
      <alignment horizontal="justify" vertical="center" wrapText="1"/>
    </xf>
    <xf numFmtId="0" fontId="17" fillId="0" borderId="50" xfId="7" applyFont="1" applyBorder="1" applyAlignment="1">
      <alignment horizontal="center" vertical="center" wrapText="1"/>
    </xf>
    <xf numFmtId="0" fontId="7" fillId="0" borderId="40" xfId="7" applyFont="1" applyBorder="1" applyAlignment="1">
      <alignment horizontal="center" vertical="center" wrapText="1"/>
    </xf>
    <xf numFmtId="0" fontId="7" fillId="0" borderId="48" xfId="7" applyFont="1" applyBorder="1" applyAlignment="1">
      <alignment horizontal="center" vertical="center" wrapText="1"/>
    </xf>
    <xf numFmtId="0" fontId="7" fillId="0" borderId="49" xfId="7" applyFont="1" applyBorder="1" applyAlignment="1">
      <alignment horizontal="center" vertical="center" wrapText="1"/>
    </xf>
    <xf numFmtId="0" fontId="7" fillId="0" borderId="39" xfId="7" applyFont="1" applyBorder="1" applyAlignment="1">
      <alignment horizontal="center" vertical="center" wrapText="1"/>
    </xf>
    <xf numFmtId="0" fontId="7" fillId="0" borderId="33" xfId="7" applyFont="1" applyBorder="1" applyAlignment="1">
      <alignment horizontal="center" vertical="center" wrapText="1"/>
    </xf>
    <xf numFmtId="0" fontId="7" fillId="0" borderId="34" xfId="7" applyFont="1" applyBorder="1" applyAlignment="1">
      <alignment horizontal="center" vertical="center" wrapText="1"/>
    </xf>
    <xf numFmtId="0" fontId="7" fillId="0" borderId="37" xfId="7" applyFont="1" applyBorder="1" applyAlignment="1">
      <alignment horizontal="center" vertical="center" wrapText="1"/>
    </xf>
    <xf numFmtId="0" fontId="7" fillId="0" borderId="3" xfId="7" applyFont="1" applyBorder="1" applyAlignment="1">
      <alignment horizontal="center" vertical="center" wrapText="1"/>
    </xf>
    <xf numFmtId="0" fontId="7" fillId="0" borderId="17" xfId="7" applyFont="1" applyBorder="1" applyAlignment="1">
      <alignment horizontal="center" vertical="center" wrapText="1"/>
    </xf>
    <xf numFmtId="0" fontId="7" fillId="0" borderId="51" xfId="7" applyFont="1" applyBorder="1" applyAlignment="1">
      <alignment horizontal="center" vertical="center" wrapText="1"/>
    </xf>
    <xf numFmtId="0" fontId="7" fillId="0" borderId="25" xfId="7" applyFont="1" applyBorder="1" applyAlignment="1">
      <alignment horizontal="center" vertical="center" wrapText="1"/>
    </xf>
    <xf numFmtId="0" fontId="7" fillId="0" borderId="52" xfId="7" applyFont="1" applyBorder="1" applyAlignment="1">
      <alignment horizontal="center" vertical="center" wrapText="1"/>
    </xf>
    <xf numFmtId="0" fontId="7" fillId="0" borderId="38" xfId="7" applyFont="1" applyBorder="1" applyAlignment="1">
      <alignment horizontal="center" vertical="center" wrapText="1"/>
    </xf>
    <xf numFmtId="0" fontId="7" fillId="0" borderId="35" xfId="7" applyFont="1" applyBorder="1" applyAlignment="1">
      <alignment horizontal="center" vertical="center" wrapText="1"/>
    </xf>
    <xf numFmtId="0" fontId="7" fillId="0" borderId="20" xfId="7" applyFont="1" applyBorder="1" applyAlignment="1">
      <alignment horizontal="center" vertical="center" wrapText="1"/>
    </xf>
    <xf numFmtId="0" fontId="7" fillId="0" borderId="24" xfId="7" applyFont="1" applyBorder="1" applyAlignment="1">
      <alignment horizontal="center" vertical="center" wrapText="1"/>
    </xf>
    <xf numFmtId="0" fontId="7" fillId="0" borderId="21" xfId="7" applyFont="1" applyBorder="1" applyAlignment="1">
      <alignment horizontal="center" vertical="center" wrapText="1"/>
    </xf>
    <xf numFmtId="0" fontId="7" fillId="0" borderId="10" xfId="7" applyFont="1" applyBorder="1" applyAlignment="1">
      <alignment horizontal="center" vertical="center" wrapText="1"/>
    </xf>
    <xf numFmtId="0" fontId="7" fillId="0" borderId="29" xfId="7" applyFont="1" applyBorder="1" applyAlignment="1">
      <alignment horizontal="center" vertical="center" wrapText="1"/>
    </xf>
    <xf numFmtId="0" fontId="7" fillId="0" borderId="41" xfId="7" applyFont="1" applyBorder="1" applyAlignment="1">
      <alignment horizontal="center" vertical="center" wrapText="1"/>
    </xf>
    <xf numFmtId="0" fontId="7" fillId="0" borderId="13" xfId="7" applyFont="1" applyBorder="1" applyAlignment="1">
      <alignment horizontal="center" vertical="center" wrapText="1"/>
    </xf>
    <xf numFmtId="0" fontId="12" fillId="4" borderId="0" xfId="7" applyFill="1"/>
    <xf numFmtId="0" fontId="17" fillId="5" borderId="29" xfId="0" applyFont="1" applyFill="1" applyBorder="1" applyAlignment="1">
      <alignment horizontal="center" vertical="center" textRotation="90" wrapText="1"/>
    </xf>
    <xf numFmtId="0" fontId="7" fillId="10" borderId="22" xfId="0" applyFont="1" applyFill="1" applyBorder="1" applyAlignment="1">
      <alignment horizontal="left" vertical="top" textRotation="90" wrapText="1"/>
    </xf>
    <xf numFmtId="0" fontId="7" fillId="15" borderId="23" xfId="0" applyFont="1" applyFill="1" applyBorder="1" applyAlignment="1">
      <alignment horizontal="left" vertical="top" textRotation="90" wrapText="1"/>
    </xf>
    <xf numFmtId="0" fontId="0" fillId="8" borderId="10" xfId="0" applyFill="1" applyBorder="1" applyAlignment="1">
      <alignment horizontal="left" vertical="center" wrapText="1"/>
    </xf>
    <xf numFmtId="0" fontId="0" fillId="5" borderId="22" xfId="0" applyFill="1" applyBorder="1" applyAlignment="1">
      <alignment horizontal="center" vertical="center" textRotation="90" wrapText="1"/>
    </xf>
    <xf numFmtId="0" fontId="0" fillId="17" borderId="29" xfId="0" applyFill="1" applyBorder="1" applyAlignment="1">
      <alignment horizontal="center" vertical="center" textRotation="90" wrapText="1"/>
    </xf>
    <xf numFmtId="0" fontId="0" fillId="17" borderId="28" xfId="0" applyFill="1" applyBorder="1" applyAlignment="1">
      <alignment horizontal="center" vertical="center" textRotation="90" wrapText="1"/>
    </xf>
    <xf numFmtId="0" fontId="4" fillId="0" borderId="0" xfId="2"/>
    <xf numFmtId="0" fontId="4" fillId="0" borderId="0" xfId="2" applyAlignment="1">
      <alignment wrapText="1"/>
    </xf>
    <xf numFmtId="0" fontId="23" fillId="0" borderId="0" xfId="2" applyFont="1" applyAlignment="1">
      <alignment vertical="center" wrapText="1"/>
    </xf>
    <xf numFmtId="0" fontId="24" fillId="0" borderId="0" xfId="2" applyFont="1" applyAlignment="1">
      <alignment vertical="center" wrapText="1"/>
    </xf>
    <xf numFmtId="0" fontId="23" fillId="0" borderId="0" xfId="2" applyFont="1" applyAlignment="1">
      <alignment horizontal="center" vertical="center" wrapText="1"/>
    </xf>
    <xf numFmtId="0" fontId="23" fillId="0" borderId="0" xfId="2" applyFont="1" applyAlignment="1">
      <alignment vertical="center"/>
    </xf>
    <xf numFmtId="0" fontId="10" fillId="8" borderId="11" xfId="2" applyFont="1" applyFill="1" applyBorder="1" applyAlignment="1">
      <alignment horizontal="center" vertical="center"/>
    </xf>
    <xf numFmtId="0" fontId="26" fillId="0" borderId="18" xfId="2" applyFont="1" applyBorder="1" applyAlignment="1">
      <alignment vertical="center" wrapText="1"/>
    </xf>
    <xf numFmtId="0" fontId="26" fillId="0" borderId="14" xfId="2" applyFont="1" applyBorder="1" applyAlignment="1">
      <alignment vertical="center" wrapText="1"/>
    </xf>
    <xf numFmtId="0" fontId="26" fillId="0" borderId="36" xfId="2" applyFont="1" applyBorder="1" applyAlignment="1">
      <alignment vertical="center" wrapText="1"/>
    </xf>
    <xf numFmtId="0" fontId="23" fillId="0" borderId="20" xfId="2" applyFont="1" applyBorder="1" applyAlignment="1">
      <alignment horizontal="center" vertical="center" wrapText="1"/>
    </xf>
    <xf numFmtId="0" fontId="23" fillId="0" borderId="35" xfId="2" applyFont="1" applyBorder="1" applyAlignment="1">
      <alignment horizontal="center" vertical="center" wrapText="1"/>
    </xf>
    <xf numFmtId="0" fontId="23" fillId="0" borderId="19" xfId="2" applyFont="1" applyBorder="1" applyAlignment="1">
      <alignment horizontal="center" vertical="center" wrapText="1"/>
    </xf>
    <xf numFmtId="0" fontId="23" fillId="0" borderId="17" xfId="2" applyFont="1" applyBorder="1" applyAlignment="1">
      <alignment horizontal="center" vertical="center" wrapText="1"/>
    </xf>
    <xf numFmtId="0" fontId="23" fillId="0" borderId="3" xfId="2" applyFont="1" applyBorder="1" applyAlignment="1">
      <alignment horizontal="center" vertical="center" wrapText="1"/>
    </xf>
    <xf numFmtId="0" fontId="23" fillId="0" borderId="15" xfId="2" applyFont="1" applyBorder="1" applyAlignment="1">
      <alignment horizontal="center" vertical="center" wrapText="1"/>
    </xf>
    <xf numFmtId="0" fontId="23" fillId="0" borderId="34" xfId="2" applyFont="1" applyBorder="1" applyAlignment="1">
      <alignment horizontal="center" vertical="center" wrapText="1"/>
    </xf>
    <xf numFmtId="0" fontId="23" fillId="0" borderId="33" xfId="2" applyFont="1" applyBorder="1" applyAlignment="1">
      <alignment horizontal="center" vertical="center" wrapText="1"/>
    </xf>
    <xf numFmtId="0" fontId="23" fillId="0" borderId="44" xfId="2" applyFont="1" applyBorder="1" applyAlignment="1">
      <alignment horizontal="center" vertical="center" wrapText="1"/>
    </xf>
    <xf numFmtId="0" fontId="23" fillId="19" borderId="33" xfId="2" applyFont="1" applyFill="1" applyBorder="1" applyAlignment="1">
      <alignment horizontal="center" vertical="center" wrapText="1"/>
    </xf>
    <xf numFmtId="0" fontId="23" fillId="0" borderId="52" xfId="2" applyFont="1" applyBorder="1" applyAlignment="1">
      <alignment horizontal="center" vertical="center" textRotation="90" wrapText="1"/>
    </xf>
    <xf numFmtId="0" fontId="23" fillId="0" borderId="25" xfId="2" applyFont="1" applyBorder="1" applyAlignment="1">
      <alignment horizontal="center" vertical="center" textRotation="90" wrapText="1"/>
    </xf>
    <xf numFmtId="0" fontId="23" fillId="0" borderId="58" xfId="2" applyFont="1" applyBorder="1" applyAlignment="1">
      <alignment horizontal="center" vertical="center" textRotation="90" wrapText="1"/>
    </xf>
    <xf numFmtId="0" fontId="26" fillId="0" borderId="57" xfId="2" applyFont="1" applyBorder="1" applyAlignment="1">
      <alignment vertical="center" wrapText="1"/>
    </xf>
    <xf numFmtId="0" fontId="23" fillId="0" borderId="58" xfId="2" applyFont="1" applyBorder="1" applyAlignment="1">
      <alignment horizontal="center" vertical="center" wrapText="1"/>
    </xf>
    <xf numFmtId="0" fontId="23" fillId="0" borderId="25" xfId="2" applyFont="1" applyBorder="1" applyAlignment="1">
      <alignment horizontal="center" vertical="center" wrapText="1"/>
    </xf>
    <xf numFmtId="0" fontId="23" fillId="10" borderId="25" xfId="2" applyFont="1" applyFill="1" applyBorder="1" applyAlignment="1">
      <alignment horizontal="center" vertical="center" wrapText="1"/>
    </xf>
    <xf numFmtId="0" fontId="23" fillId="0" borderId="52" xfId="2" applyFont="1" applyBorder="1" applyAlignment="1">
      <alignment horizontal="center" vertical="center" wrapText="1"/>
    </xf>
    <xf numFmtId="0" fontId="8" fillId="3" borderId="23" xfId="0" applyFont="1" applyFill="1" applyBorder="1" applyAlignment="1">
      <alignment horizontal="left" vertical="center" textRotation="90" wrapText="1"/>
    </xf>
    <xf numFmtId="0" fontId="20" fillId="0" borderId="8" xfId="0" applyFont="1" applyBorder="1"/>
    <xf numFmtId="0" fontId="0" fillId="8" borderId="24" xfId="0" applyFill="1" applyBorder="1" applyAlignment="1">
      <alignment horizontal="center" vertical="center" textRotation="90" wrapText="1"/>
    </xf>
    <xf numFmtId="0" fontId="0" fillId="8" borderId="22" xfId="0" applyFill="1" applyBorder="1" applyAlignment="1">
      <alignment horizontal="center" vertical="center" textRotation="90" wrapText="1"/>
    </xf>
    <xf numFmtId="0" fontId="7" fillId="5" borderId="30" xfId="0" applyFont="1" applyFill="1" applyBorder="1" applyAlignment="1">
      <alignment horizontal="center" vertical="center" wrapText="1"/>
    </xf>
    <xf numFmtId="0" fontId="19" fillId="0" borderId="7" xfId="7" applyFont="1" applyBorder="1" applyAlignment="1">
      <alignment horizontal="center" vertical="center"/>
    </xf>
    <xf numFmtId="0" fontId="19" fillId="0" borderId="62" xfId="7" applyFont="1" applyBorder="1" applyAlignment="1">
      <alignment horizontal="center" vertical="center"/>
    </xf>
    <xf numFmtId="0" fontId="19" fillId="0" borderId="63" xfId="7" applyFont="1" applyBorder="1" applyAlignment="1">
      <alignment horizontal="center" vertical="center"/>
    </xf>
    <xf numFmtId="0" fontId="8" fillId="0" borderId="29" xfId="7" applyFont="1" applyBorder="1" applyAlignment="1">
      <alignment horizontal="justify" vertical="top" wrapText="1"/>
    </xf>
    <xf numFmtId="0" fontId="8" fillId="0" borderId="43" xfId="7" applyFont="1" applyBorder="1" applyAlignment="1">
      <alignment horizontal="center" vertical="top" wrapText="1"/>
    </xf>
    <xf numFmtId="0" fontId="12" fillId="0" borderId="0" xfId="7" applyAlignment="1">
      <alignment wrapText="1"/>
    </xf>
    <xf numFmtId="0" fontId="7" fillId="0" borderId="6" xfId="7" applyFont="1" applyBorder="1" applyAlignment="1">
      <alignment vertical="center" wrapText="1"/>
    </xf>
    <xf numFmtId="0" fontId="7" fillId="0" borderId="6" xfId="7" quotePrefix="1" applyFont="1" applyBorder="1" applyAlignment="1">
      <alignment vertical="center" wrapText="1"/>
    </xf>
    <xf numFmtId="0" fontId="7" fillId="0" borderId="5" xfId="7" applyFont="1" applyBorder="1" applyAlignment="1">
      <alignment vertical="center" wrapText="1"/>
    </xf>
    <xf numFmtId="0" fontId="0" fillId="0" borderId="3" xfId="0" applyBorder="1" applyAlignment="1">
      <alignment horizontal="left" vertical="center"/>
    </xf>
    <xf numFmtId="0" fontId="0" fillId="0" borderId="27" xfId="0" applyBorder="1" applyAlignment="1">
      <alignment horizontal="center" vertical="center" wrapText="1"/>
    </xf>
    <xf numFmtId="0" fontId="7" fillId="3" borderId="30" xfId="0" applyFont="1" applyFill="1" applyBorder="1" applyAlignment="1">
      <alignment horizontal="left" vertical="top" textRotation="90" wrapText="1"/>
    </xf>
    <xf numFmtId="0" fontId="4" fillId="0" borderId="0" xfId="2" applyAlignment="1">
      <alignment horizontal="center"/>
    </xf>
    <xf numFmtId="0" fontId="4" fillId="0" borderId="0" xfId="2" applyAlignment="1">
      <alignment horizontal="center" vertical="center" wrapText="1"/>
    </xf>
    <xf numFmtId="0" fontId="4" fillId="5" borderId="21" xfId="2" applyFill="1" applyBorder="1" applyAlignment="1">
      <alignment horizontal="center" vertical="center" wrapText="1"/>
    </xf>
    <xf numFmtId="0" fontId="4" fillId="5" borderId="64" xfId="2" applyFill="1" applyBorder="1" applyAlignment="1">
      <alignment horizontal="center" vertical="center" wrapText="1"/>
    </xf>
    <xf numFmtId="0" fontId="4" fillId="5" borderId="10" xfId="2" applyFill="1" applyBorder="1" applyAlignment="1">
      <alignment horizontal="center" vertical="center" wrapText="1"/>
    </xf>
    <xf numFmtId="0" fontId="4" fillId="20" borderId="14" xfId="2" applyFill="1" applyBorder="1" applyAlignment="1">
      <alignment horizontal="center" vertical="center" wrapText="1"/>
    </xf>
    <xf numFmtId="0" fontId="4" fillId="0" borderId="3" xfId="2" applyBorder="1" applyAlignment="1">
      <alignment horizontal="center" vertical="center" wrapText="1"/>
    </xf>
    <xf numFmtId="0" fontId="4" fillId="0" borderId="17" xfId="2" applyBorder="1" applyAlignment="1">
      <alignment horizontal="center" vertical="center" wrapText="1"/>
    </xf>
    <xf numFmtId="0" fontId="10" fillId="5" borderId="11" xfId="2" applyFont="1" applyFill="1" applyBorder="1" applyAlignment="1">
      <alignment horizontal="center" vertical="top" wrapText="1"/>
    </xf>
    <xf numFmtId="0" fontId="4" fillId="0" borderId="67" xfId="2" applyBorder="1" applyAlignment="1">
      <alignment horizontal="center" vertical="center" wrapText="1"/>
    </xf>
    <xf numFmtId="0" fontId="0" fillId="0" borderId="24" xfId="0" applyBorder="1" applyAlignment="1">
      <alignment horizontal="left" vertical="center" wrapText="1"/>
    </xf>
    <xf numFmtId="0" fontId="0" fillId="5" borderId="23" xfId="0" applyFill="1" applyBorder="1" applyAlignment="1">
      <alignment horizontal="left" vertical="center" wrapText="1"/>
    </xf>
    <xf numFmtId="0" fontId="29" fillId="0" borderId="8" xfId="0" applyFont="1" applyBorder="1"/>
    <xf numFmtId="0" fontId="23" fillId="0" borderId="36" xfId="2" applyFont="1" applyBorder="1" applyAlignment="1">
      <alignment horizontal="center" vertical="center" wrapText="1"/>
    </xf>
    <xf numFmtId="0" fontId="23" fillId="0" borderId="39" xfId="2" applyFont="1" applyBorder="1" applyAlignment="1">
      <alignment horizontal="center" vertical="center" wrapText="1"/>
    </xf>
    <xf numFmtId="0" fontId="23" fillId="0" borderId="37" xfId="2" applyFont="1" applyBorder="1" applyAlignment="1">
      <alignment horizontal="center" vertical="center" wrapText="1"/>
    </xf>
    <xf numFmtId="0" fontId="4" fillId="0" borderId="51" xfId="2" applyBorder="1" applyAlignment="1">
      <alignment vertical="center" wrapText="1"/>
    </xf>
    <xf numFmtId="0" fontId="10" fillId="19" borderId="68" xfId="2" applyFont="1" applyFill="1" applyBorder="1" applyAlignment="1">
      <alignment horizontal="center" vertical="center" wrapText="1"/>
    </xf>
    <xf numFmtId="0" fontId="10" fillId="0" borderId="37" xfId="2" applyFont="1" applyBorder="1" applyAlignment="1">
      <alignment horizontal="center" vertical="center" wrapText="1"/>
    </xf>
    <xf numFmtId="0" fontId="10" fillId="0" borderId="39" xfId="2" applyFont="1" applyBorder="1" applyAlignment="1">
      <alignment horizontal="center" vertical="center" wrapText="1"/>
    </xf>
    <xf numFmtId="0" fontId="25" fillId="0" borderId="51" xfId="2" quotePrefix="1" applyFont="1" applyBorder="1" applyAlignment="1">
      <alignment horizontal="center" vertical="center" wrapText="1"/>
    </xf>
    <xf numFmtId="0" fontId="10" fillId="0" borderId="38" xfId="2" applyFont="1" applyBorder="1" applyAlignment="1">
      <alignment horizontal="center" vertical="center" wrapText="1"/>
    </xf>
    <xf numFmtId="0" fontId="10" fillId="0" borderId="51" xfId="2" applyFont="1" applyBorder="1" applyAlignment="1">
      <alignment horizontal="center" vertical="center" wrapText="1"/>
    </xf>
    <xf numFmtId="0" fontId="23" fillId="0" borderId="14" xfId="2" applyFont="1" applyBorder="1" applyAlignment="1">
      <alignment vertical="center" wrapText="1"/>
    </xf>
    <xf numFmtId="0" fontId="23" fillId="0" borderId="36" xfId="2" applyFont="1" applyBorder="1" applyAlignment="1">
      <alignment vertical="center" wrapText="1"/>
    </xf>
    <xf numFmtId="0" fontId="23" fillId="0" borderId="48" xfId="6" applyFont="1" applyBorder="1" applyAlignment="1">
      <alignment horizontal="center" vertical="center" wrapText="1"/>
    </xf>
    <xf numFmtId="0" fontId="23" fillId="0" borderId="18" xfId="6" applyFont="1" applyBorder="1" applyAlignment="1">
      <alignment horizontal="center" vertical="center" wrapText="1"/>
    </xf>
    <xf numFmtId="0" fontId="27" fillId="0" borderId="3" xfId="0" applyFont="1" applyBorder="1"/>
    <xf numFmtId="0" fontId="7" fillId="11" borderId="29" xfId="0" applyFont="1" applyFill="1" applyBorder="1" applyAlignment="1">
      <alignment horizontal="left" vertical="top" textRotation="90" wrapText="1"/>
    </xf>
    <xf numFmtId="0" fontId="7" fillId="11" borderId="28" xfId="0" applyFont="1" applyFill="1" applyBorder="1" applyAlignment="1">
      <alignment horizontal="left" vertical="top" textRotation="90" wrapText="1"/>
    </xf>
    <xf numFmtId="0" fontId="7" fillId="6" borderId="28" xfId="0" applyFont="1" applyFill="1" applyBorder="1" applyAlignment="1">
      <alignment horizontal="left" vertical="top" textRotation="90" wrapText="1"/>
    </xf>
    <xf numFmtId="0" fontId="7" fillId="12" borderId="28" xfId="0" applyFont="1" applyFill="1" applyBorder="1" applyAlignment="1">
      <alignment horizontal="left" vertical="top" textRotation="90" wrapText="1"/>
    </xf>
    <xf numFmtId="0" fontId="7" fillId="13" borderId="28" xfId="0" applyFont="1" applyFill="1" applyBorder="1" applyAlignment="1">
      <alignment horizontal="left" vertical="top" textRotation="90" wrapText="1"/>
    </xf>
    <xf numFmtId="0" fontId="7" fillId="14" borderId="28" xfId="0" applyFont="1" applyFill="1" applyBorder="1" applyAlignment="1">
      <alignment horizontal="left" vertical="top" textRotation="90" wrapText="1"/>
    </xf>
    <xf numFmtId="0" fontId="7" fillId="15" borderId="28" xfId="0" applyFont="1" applyFill="1" applyBorder="1" applyAlignment="1">
      <alignment horizontal="left" vertical="top" textRotation="90" wrapText="1"/>
    </xf>
    <xf numFmtId="0" fontId="8" fillId="7" borderId="70" xfId="0" applyFont="1" applyFill="1" applyBorder="1" applyAlignment="1">
      <alignment horizontal="left" vertical="center" textRotation="90" wrapText="1"/>
    </xf>
    <xf numFmtId="0" fontId="8" fillId="7" borderId="41" xfId="0" applyFont="1" applyFill="1" applyBorder="1" applyAlignment="1">
      <alignment horizontal="left" vertical="center" textRotation="90" wrapText="1"/>
    </xf>
    <xf numFmtId="0" fontId="8" fillId="7" borderId="13" xfId="0" applyFont="1" applyFill="1" applyBorder="1" applyAlignment="1">
      <alignment horizontal="left" vertical="center" textRotation="90" wrapText="1"/>
    </xf>
    <xf numFmtId="0" fontId="7" fillId="8" borderId="29" xfId="0" applyFont="1" applyFill="1" applyBorder="1" applyAlignment="1">
      <alignment horizontal="left" vertical="top" textRotation="90" wrapText="1"/>
    </xf>
    <xf numFmtId="0" fontId="7" fillId="8" borderId="28" xfId="0" applyFont="1" applyFill="1" applyBorder="1" applyAlignment="1">
      <alignment horizontal="left" vertical="top" textRotation="90" wrapText="1"/>
    </xf>
    <xf numFmtId="0" fontId="30" fillId="0" borderId="3" xfId="0" applyFont="1" applyBorder="1"/>
    <xf numFmtId="0" fontId="31" fillId="0" borderId="3" xfId="0" applyFont="1" applyBorder="1"/>
    <xf numFmtId="0" fontId="0" fillId="8" borderId="56" xfId="0" applyFill="1" applyBorder="1" applyAlignment="1">
      <alignment horizontal="left" vertical="center" wrapText="1"/>
    </xf>
    <xf numFmtId="0" fontId="0" fillId="8" borderId="41" xfId="0" applyFill="1" applyBorder="1" applyAlignment="1">
      <alignment horizontal="left" vertical="center" wrapText="1"/>
    </xf>
    <xf numFmtId="0" fontId="6" fillId="8" borderId="41" xfId="0" applyFont="1" applyFill="1" applyBorder="1" applyAlignment="1">
      <alignment horizontal="left" vertical="center" wrapText="1"/>
    </xf>
    <xf numFmtId="0" fontId="0" fillId="8" borderId="13" xfId="0" applyFill="1" applyBorder="1" applyAlignment="1">
      <alignment horizontal="left" vertical="center" wrapText="1"/>
    </xf>
    <xf numFmtId="0" fontId="0" fillId="0" borderId="28" xfId="0" applyBorder="1" applyAlignment="1">
      <alignment horizontal="center" vertical="center" textRotation="90" wrapText="1"/>
    </xf>
    <xf numFmtId="0" fontId="0" fillId="0" borderId="30" xfId="0" applyBorder="1" applyAlignment="1">
      <alignment horizontal="center" vertical="center" textRotation="90" wrapText="1"/>
    </xf>
    <xf numFmtId="0" fontId="4" fillId="0" borderId="3" xfId="0" applyFont="1" applyBorder="1"/>
    <xf numFmtId="0" fontId="32" fillId="0" borderId="0" xfId="0" applyFont="1"/>
    <xf numFmtId="0" fontId="32" fillId="0" borderId="3" xfId="0" applyFont="1" applyBorder="1"/>
    <xf numFmtId="0" fontId="6" fillId="0" borderId="56" xfId="0" applyFont="1" applyBorder="1" applyAlignment="1">
      <alignment horizontal="center"/>
    </xf>
    <xf numFmtId="0" fontId="6" fillId="0" borderId="13" xfId="0" applyFont="1" applyBorder="1"/>
    <xf numFmtId="0" fontId="6" fillId="0" borderId="11" xfId="0" applyFont="1" applyBorder="1" applyAlignment="1">
      <alignment horizontal="center"/>
    </xf>
    <xf numFmtId="0" fontId="0" fillId="8" borderId="36" xfId="0" applyFill="1" applyBorder="1"/>
    <xf numFmtId="0" fontId="0" fillId="0" borderId="72" xfId="0" applyBorder="1"/>
    <xf numFmtId="44" fontId="0" fillId="8" borderId="73" xfId="0" applyNumberFormat="1" applyFill="1" applyBorder="1"/>
    <xf numFmtId="0" fontId="0" fillId="0" borderId="14" xfId="0" applyBorder="1"/>
    <xf numFmtId="0" fontId="0" fillId="8" borderId="71" xfId="0" applyFill="1" applyBorder="1"/>
    <xf numFmtId="0" fontId="0" fillId="0" borderId="18" xfId="0" applyBorder="1"/>
    <xf numFmtId="0" fontId="0" fillId="0" borderId="36" xfId="0" applyBorder="1"/>
    <xf numFmtId="0" fontId="27" fillId="0" borderId="0" xfId="0" applyFont="1"/>
    <xf numFmtId="0" fontId="0" fillId="8" borderId="69" xfId="0" applyFill="1" applyBorder="1"/>
    <xf numFmtId="0" fontId="0" fillId="0" borderId="11" xfId="0" applyBorder="1"/>
    <xf numFmtId="0" fontId="0" fillId="0" borderId="11" xfId="0" applyBorder="1" applyAlignment="1">
      <alignment horizontal="center"/>
    </xf>
    <xf numFmtId="44" fontId="34" fillId="21" borderId="3" xfId="2" applyNumberFormat="1" applyFont="1" applyFill="1" applyBorder="1" applyAlignment="1">
      <alignment vertical="center"/>
    </xf>
    <xf numFmtId="44" fontId="4" fillId="0" borderId="14" xfId="0" applyNumberFormat="1" applyFont="1" applyBorder="1"/>
    <xf numFmtId="44" fontId="34" fillId="21" borderId="36" xfId="2" applyNumberFormat="1" applyFont="1" applyFill="1" applyBorder="1" applyAlignment="1">
      <alignment vertical="center"/>
    </xf>
    <xf numFmtId="44" fontId="34" fillId="21" borderId="33" xfId="2" applyNumberFormat="1" applyFont="1" applyFill="1" applyBorder="1" applyAlignment="1">
      <alignment vertical="center"/>
    </xf>
    <xf numFmtId="0" fontId="0" fillId="8" borderId="39" xfId="0" applyFill="1" applyBorder="1"/>
    <xf numFmtId="0" fontId="0" fillId="0" borderId="37" xfId="0" applyBorder="1"/>
    <xf numFmtId="0" fontId="0" fillId="0" borderId="51" xfId="0" applyBorder="1"/>
    <xf numFmtId="0" fontId="0" fillId="8" borderId="24" xfId="0" applyFill="1" applyBorder="1"/>
    <xf numFmtId="44" fontId="34" fillId="21" borderId="25" xfId="2" applyNumberFormat="1" applyFont="1" applyFill="1" applyBorder="1" applyAlignment="1">
      <alignment vertical="center"/>
    </xf>
    <xf numFmtId="44" fontId="4" fillId="0" borderId="3" xfId="0" applyNumberFormat="1" applyFont="1" applyBorder="1"/>
    <xf numFmtId="44" fontId="0" fillId="0" borderId="44" xfId="0" applyNumberFormat="1" applyBorder="1"/>
    <xf numFmtId="44" fontId="0" fillId="0" borderId="33" xfId="0" applyNumberFormat="1" applyBorder="1"/>
    <xf numFmtId="164" fontId="0" fillId="0" borderId="34" xfId="0" applyNumberFormat="1" applyBorder="1"/>
    <xf numFmtId="44" fontId="4" fillId="0" borderId="19" xfId="0" applyNumberFormat="1" applyFont="1" applyBorder="1"/>
    <xf numFmtId="44" fontId="4" fillId="0" borderId="35" xfId="0" applyNumberFormat="1" applyFont="1" applyBorder="1"/>
    <xf numFmtId="164" fontId="4" fillId="0" borderId="20" xfId="0" applyNumberFormat="1" applyFont="1" applyBorder="1"/>
    <xf numFmtId="44" fontId="4" fillId="0" borderId="15" xfId="0" applyNumberFormat="1" applyFont="1" applyBorder="1"/>
    <xf numFmtId="164" fontId="4" fillId="0" borderId="17" xfId="0" applyNumberFormat="1" applyFont="1" applyBorder="1"/>
    <xf numFmtId="44" fontId="0" fillId="0" borderId="19" xfId="0" applyNumberFormat="1" applyBorder="1"/>
    <xf numFmtId="44" fontId="0" fillId="0" borderId="35" xfId="0" applyNumberFormat="1" applyBorder="1"/>
    <xf numFmtId="164" fontId="0" fillId="0" borderId="20" xfId="0" applyNumberFormat="1" applyBorder="1"/>
    <xf numFmtId="164" fontId="0" fillId="8" borderId="71" xfId="0" applyNumberFormat="1" applyFill="1" applyBorder="1"/>
    <xf numFmtId="44" fontId="34" fillId="21" borderId="44" xfId="2" applyNumberFormat="1" applyFont="1" applyFill="1" applyBorder="1" applyAlignment="1">
      <alignment vertical="center"/>
    </xf>
    <xf numFmtId="44" fontId="34" fillId="21" borderId="34" xfId="2" applyNumberFormat="1" applyFont="1" applyFill="1" applyBorder="1" applyAlignment="1">
      <alignment vertical="center"/>
    </xf>
    <xf numFmtId="44" fontId="34" fillId="21" borderId="15" xfId="2" applyNumberFormat="1" applyFont="1" applyFill="1" applyBorder="1" applyAlignment="1">
      <alignment vertical="center"/>
    </xf>
    <xf numFmtId="44" fontId="34" fillId="21" borderId="17" xfId="2" applyNumberFormat="1" applyFont="1" applyFill="1" applyBorder="1" applyAlignment="1">
      <alignment vertical="center"/>
    </xf>
    <xf numFmtId="44" fontId="34" fillId="21" borderId="58" xfId="2" applyNumberFormat="1" applyFont="1" applyFill="1" applyBorder="1" applyAlignment="1">
      <alignment vertical="center"/>
    </xf>
    <xf numFmtId="44" fontId="34" fillId="21" borderId="52" xfId="2" applyNumberFormat="1" applyFont="1" applyFill="1" applyBorder="1" applyAlignment="1">
      <alignment vertical="center"/>
    </xf>
    <xf numFmtId="44" fontId="34" fillId="21" borderId="69" xfId="2" applyNumberFormat="1" applyFont="1" applyFill="1" applyBorder="1" applyAlignment="1">
      <alignment vertical="center"/>
    </xf>
    <xf numFmtId="44" fontId="34" fillId="21" borderId="18" xfId="2" applyNumberFormat="1" applyFont="1" applyFill="1" applyBorder="1" applyAlignment="1">
      <alignment vertical="center"/>
    </xf>
    <xf numFmtId="44" fontId="0" fillId="0" borderId="0" xfId="0" applyNumberFormat="1"/>
    <xf numFmtId="0" fontId="0" fillId="0" borderId="3" xfId="0" applyBorder="1" applyAlignment="1">
      <alignment horizontal="center" vertical="center"/>
    </xf>
    <xf numFmtId="0" fontId="4" fillId="0" borderId="0" xfId="0" applyFont="1" applyBorder="1"/>
    <xf numFmtId="0" fontId="0" fillId="0" borderId="8" xfId="0" applyFont="1" applyBorder="1"/>
    <xf numFmtId="0" fontId="0" fillId="0" borderId="0" xfId="0" applyFont="1"/>
    <xf numFmtId="0" fontId="0" fillId="0" borderId="6" xfId="0" applyFont="1" applyBorder="1"/>
    <xf numFmtId="0" fontId="0" fillId="0" borderId="15" xfId="0" applyFont="1" applyBorder="1"/>
    <xf numFmtId="0" fontId="0" fillId="0" borderId="17" xfId="0" applyFont="1" applyBorder="1"/>
    <xf numFmtId="0" fontId="0" fillId="0" borderId="3" xfId="0" applyFont="1" applyBorder="1"/>
    <xf numFmtId="0" fontId="0" fillId="0" borderId="71" xfId="0" applyFont="1" applyBorder="1"/>
    <xf numFmtId="0" fontId="0" fillId="0" borderId="29" xfId="0" applyFont="1" applyBorder="1"/>
    <xf numFmtId="0" fontId="0" fillId="0" borderId="28" xfId="0" applyFont="1" applyBorder="1"/>
    <xf numFmtId="0" fontId="0" fillId="0" borderId="30" xfId="0" applyFont="1" applyBorder="1"/>
    <xf numFmtId="0" fontId="0" fillId="0" borderId="44" xfId="0" applyFont="1" applyBorder="1"/>
    <xf numFmtId="0" fontId="0" fillId="0" borderId="34" xfId="0" applyFont="1" applyBorder="1"/>
    <xf numFmtId="0" fontId="0" fillId="0" borderId="33" xfId="0" applyFont="1" applyBorder="1"/>
    <xf numFmtId="0" fontId="0" fillId="0" borderId="41" xfId="0" applyFont="1" applyBorder="1"/>
    <xf numFmtId="0" fontId="0" fillId="0" borderId="0" xfId="0" applyFont="1" applyBorder="1"/>
    <xf numFmtId="0" fontId="0" fillId="17" borderId="15" xfId="0" applyFont="1" applyFill="1" applyBorder="1"/>
    <xf numFmtId="0" fontId="0" fillId="17" borderId="3" xfId="0" applyFont="1" applyFill="1" applyBorder="1"/>
    <xf numFmtId="0" fontId="0" fillId="0" borderId="7" xfId="0" applyFont="1" applyBorder="1"/>
    <xf numFmtId="0" fontId="0" fillId="0" borderId="4" xfId="0" applyFont="1" applyBorder="1"/>
    <xf numFmtId="0" fontId="0" fillId="0" borderId="5" xfId="0" applyFont="1" applyBorder="1"/>
    <xf numFmtId="0" fontId="29" fillId="0" borderId="7" xfId="0" applyFont="1" applyBorder="1"/>
    <xf numFmtId="0" fontId="0" fillId="0" borderId="19" xfId="0" applyFont="1" applyBorder="1"/>
    <xf numFmtId="0" fontId="0" fillId="0" borderId="20" xfId="0" applyFont="1" applyBorder="1"/>
    <xf numFmtId="0" fontId="0" fillId="0" borderId="35" xfId="0" applyFont="1" applyBorder="1"/>
    <xf numFmtId="0" fontId="4" fillId="0" borderId="4" xfId="0" applyFont="1" applyBorder="1"/>
    <xf numFmtId="0" fontId="4" fillId="0" borderId="5" xfId="0" applyFont="1" applyBorder="1"/>
    <xf numFmtId="0" fontId="30" fillId="0" borderId="0" xfId="0" applyFont="1"/>
    <xf numFmtId="0" fontId="41" fillId="0" borderId="3" xfId="0" applyFont="1" applyBorder="1"/>
    <xf numFmtId="0" fontId="0" fillId="0" borderId="0" xfId="0" applyBorder="1"/>
    <xf numFmtId="0" fontId="27" fillId="0" borderId="15" xfId="0" applyFont="1" applyBorder="1"/>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4" fillId="9" borderId="3" xfId="0" applyFont="1" applyFill="1" applyBorder="1" applyAlignment="1">
      <alignment horizontal="center" vertical="center"/>
    </xf>
    <xf numFmtId="0" fontId="0" fillId="0" borderId="3" xfId="0" applyBorder="1" applyAlignment="1">
      <alignment horizontal="left"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38" fillId="0" borderId="0" xfId="0" applyFont="1" applyBorder="1" applyAlignment="1">
      <alignment horizontal="center" vertical="center" wrapText="1"/>
    </xf>
    <xf numFmtId="0" fontId="37" fillId="0" borderId="0" xfId="0" applyFont="1" applyBorder="1" applyAlignment="1">
      <alignment horizontal="center" vertical="center" wrapText="1"/>
    </xf>
    <xf numFmtId="0" fontId="20" fillId="0" borderId="0" xfId="2" applyFont="1" applyAlignment="1">
      <alignment horizontal="center" vertical="center" wrapText="1"/>
    </xf>
    <xf numFmtId="0" fontId="10" fillId="0" borderId="24" xfId="2" applyFont="1" applyBorder="1" applyAlignment="1">
      <alignment horizontal="center" vertical="center" wrapText="1"/>
    </xf>
    <xf numFmtId="0" fontId="10" fillId="0" borderId="22" xfId="2" applyFont="1" applyBorder="1" applyAlignment="1">
      <alignment horizontal="center" vertical="center" wrapText="1"/>
    </xf>
    <xf numFmtId="0" fontId="10" fillId="0" borderId="23" xfId="2" applyFont="1" applyBorder="1" applyAlignment="1">
      <alignment horizontal="center" vertical="center" wrapText="1"/>
    </xf>
    <xf numFmtId="0" fontId="27" fillId="0" borderId="65" xfId="2" applyFont="1" applyBorder="1" applyAlignment="1">
      <alignment horizontal="center" vertical="center" wrapText="1"/>
    </xf>
    <xf numFmtId="0" fontId="27" fillId="0" borderId="66" xfId="2" applyFont="1" applyBorder="1" applyAlignment="1">
      <alignment horizontal="center" vertical="center" wrapText="1"/>
    </xf>
    <xf numFmtId="0" fontId="10" fillId="3" borderId="40" xfId="2" applyFont="1" applyFill="1" applyBorder="1" applyAlignment="1">
      <alignment horizontal="center" vertical="center"/>
    </xf>
    <xf numFmtId="0" fontId="10" fillId="3" borderId="48" xfId="2" applyFont="1" applyFill="1" applyBorder="1" applyAlignment="1">
      <alignment horizontal="center" vertical="center"/>
    </xf>
    <xf numFmtId="0" fontId="10" fillId="3" borderId="49" xfId="2" applyFont="1" applyFill="1" applyBorder="1" applyAlignment="1">
      <alignment horizontal="center" vertical="center"/>
    </xf>
    <xf numFmtId="0" fontId="10" fillId="3" borderId="40" xfId="2" applyFont="1" applyFill="1" applyBorder="1" applyAlignment="1">
      <alignment horizontal="center" vertical="center" wrapText="1"/>
    </xf>
    <xf numFmtId="0" fontId="10" fillId="3" borderId="48" xfId="2" applyFont="1" applyFill="1" applyBorder="1" applyAlignment="1">
      <alignment horizontal="center" vertical="center" wrapText="1"/>
    </xf>
    <xf numFmtId="0" fontId="10" fillId="3" borderId="49" xfId="2" applyFont="1" applyFill="1" applyBorder="1" applyAlignment="1">
      <alignment horizontal="center" vertical="center" wrapText="1"/>
    </xf>
    <xf numFmtId="0" fontId="23" fillId="5" borderId="58" xfId="2" applyFont="1" applyFill="1" applyBorder="1" applyAlignment="1">
      <alignment horizontal="center" vertical="center" wrapText="1"/>
    </xf>
    <xf numFmtId="0" fontId="23" fillId="5" borderId="59" xfId="2" applyFont="1" applyFill="1" applyBorder="1" applyAlignment="1">
      <alignment horizontal="center" vertical="center" wrapText="1"/>
    </xf>
    <xf numFmtId="0" fontId="23" fillId="5" borderId="25" xfId="2" applyFont="1" applyFill="1" applyBorder="1" applyAlignment="1">
      <alignment horizontal="center" vertical="center" wrapText="1"/>
    </xf>
    <xf numFmtId="0" fontId="23" fillId="5" borderId="60" xfId="2" applyFont="1" applyFill="1" applyBorder="1" applyAlignment="1">
      <alignment horizontal="center" vertical="center" wrapText="1"/>
    </xf>
    <xf numFmtId="0" fontId="23" fillId="5" borderId="52" xfId="2" applyFont="1" applyFill="1" applyBorder="1" applyAlignment="1">
      <alignment horizontal="center" vertical="center" wrapText="1"/>
    </xf>
    <xf numFmtId="0" fontId="23" fillId="5" borderId="61" xfId="2" applyFont="1" applyFill="1" applyBorder="1" applyAlignment="1">
      <alignment horizontal="center" vertical="center" wrapText="1"/>
    </xf>
    <xf numFmtId="0" fontId="23" fillId="0" borderId="36" xfId="2" applyFont="1" applyBorder="1" applyAlignment="1">
      <alignment horizontal="center" vertical="center" wrapText="1"/>
    </xf>
    <xf numFmtId="0" fontId="23" fillId="0" borderId="14" xfId="2" applyFont="1" applyBorder="1" applyAlignment="1">
      <alignment horizontal="center" vertical="center" wrapText="1"/>
    </xf>
    <xf numFmtId="0" fontId="23" fillId="0" borderId="18" xfId="2" applyFont="1" applyBorder="1" applyAlignment="1">
      <alignment horizontal="center" vertical="center" wrapText="1"/>
    </xf>
    <xf numFmtId="0" fontId="23" fillId="3" borderId="36" xfId="2" applyFont="1" applyFill="1" applyBorder="1" applyAlignment="1">
      <alignment horizontal="center" vertical="center" wrapText="1"/>
    </xf>
    <xf numFmtId="0" fontId="23" fillId="3" borderId="14" xfId="2" applyFont="1" applyFill="1" applyBorder="1" applyAlignment="1">
      <alignment horizontal="center" vertical="center" wrapText="1"/>
    </xf>
    <xf numFmtId="0" fontId="23" fillId="3" borderId="57" xfId="2" applyFont="1" applyFill="1" applyBorder="1" applyAlignment="1">
      <alignment horizontal="center" vertical="center" wrapText="1"/>
    </xf>
    <xf numFmtId="0" fontId="23" fillId="0" borderId="44" xfId="2" applyFont="1" applyBorder="1" applyAlignment="1">
      <alignment horizontal="center" vertical="center" wrapText="1"/>
    </xf>
    <xf numFmtId="0" fontId="23" fillId="0" borderId="33" xfId="2" applyFont="1" applyBorder="1" applyAlignment="1">
      <alignment horizontal="center" vertical="center" wrapText="1"/>
    </xf>
    <xf numFmtId="0" fontId="23" fillId="0" borderId="15" xfId="2" applyFont="1" applyBorder="1" applyAlignment="1">
      <alignment horizontal="center" vertical="center" wrapText="1"/>
    </xf>
    <xf numFmtId="0" fontId="23" fillId="0" borderId="3" xfId="2" applyFont="1" applyBorder="1" applyAlignment="1">
      <alignment horizontal="center" vertical="center" wrapText="1"/>
    </xf>
    <xf numFmtId="0" fontId="23" fillId="0" borderId="34" xfId="2" applyFont="1" applyBorder="1" applyAlignment="1">
      <alignment horizontal="center" vertical="center" wrapText="1"/>
    </xf>
    <xf numFmtId="0" fontId="23" fillId="0" borderId="17" xfId="2" applyFont="1" applyBorder="1" applyAlignment="1">
      <alignment horizontal="center" vertical="center" wrapText="1"/>
    </xf>
    <xf numFmtId="0" fontId="23" fillId="3" borderId="39" xfId="2" applyFont="1" applyFill="1" applyBorder="1" applyAlignment="1">
      <alignment horizontal="center" vertical="center" wrapText="1"/>
    </xf>
    <xf numFmtId="0" fontId="23" fillId="3" borderId="37" xfId="2" applyFont="1" applyFill="1" applyBorder="1" applyAlignment="1">
      <alignment horizontal="center" vertical="center" wrapText="1"/>
    </xf>
    <xf numFmtId="0" fontId="23" fillId="3" borderId="51" xfId="2" applyFont="1" applyFill="1" applyBorder="1" applyAlignment="1">
      <alignment horizontal="center" vertical="center" wrapText="1"/>
    </xf>
    <xf numFmtId="0" fontId="23" fillId="0" borderId="40" xfId="2" applyFont="1" applyBorder="1" applyAlignment="1">
      <alignment horizontal="center" vertical="center" wrapText="1"/>
    </xf>
    <xf numFmtId="0" fontId="23" fillId="0" borderId="48" xfId="2" applyFont="1" applyBorder="1" applyAlignment="1">
      <alignment horizontal="center" vertical="center" wrapText="1"/>
    </xf>
    <xf numFmtId="0" fontId="23" fillId="0" borderId="49" xfId="2" applyFont="1" applyBorder="1" applyAlignment="1">
      <alignment horizontal="center" vertical="center" wrapText="1"/>
    </xf>
    <xf numFmtId="0" fontId="23" fillId="0" borderId="69" xfId="2" applyFont="1" applyBorder="1" applyAlignment="1">
      <alignment horizontal="center" vertical="center" wrapText="1"/>
    </xf>
    <xf numFmtId="0" fontId="23" fillId="0" borderId="56" xfId="2" applyFont="1" applyBorder="1" applyAlignment="1">
      <alignment horizontal="center" vertical="center" wrapText="1"/>
    </xf>
    <xf numFmtId="0" fontId="23" fillId="0" borderId="55" xfId="2" applyFont="1" applyBorder="1" applyAlignment="1">
      <alignment horizontal="center" vertical="center" wrapText="1"/>
    </xf>
    <xf numFmtId="0" fontId="23" fillId="0" borderId="12" xfId="2" applyFont="1" applyBorder="1" applyAlignment="1">
      <alignment horizontal="center" vertical="center" wrapText="1"/>
    </xf>
    <xf numFmtId="0" fontId="23" fillId="0" borderId="41" xfId="2" applyFont="1" applyBorder="1" applyAlignment="1">
      <alignment horizontal="center" vertical="center" wrapText="1"/>
    </xf>
    <xf numFmtId="0" fontId="23" fillId="0" borderId="26" xfId="2" applyFont="1" applyBorder="1" applyAlignment="1">
      <alignment horizontal="center" vertical="center" wrapText="1"/>
    </xf>
    <xf numFmtId="0" fontId="23" fillId="0" borderId="27" xfId="2" applyFont="1" applyBorder="1" applyAlignment="1">
      <alignment horizontal="center" vertical="center" wrapText="1"/>
    </xf>
    <xf numFmtId="0" fontId="23" fillId="18" borderId="41" xfId="2" applyFont="1" applyFill="1" applyBorder="1" applyAlignment="1">
      <alignment horizontal="center" vertical="center" wrapText="1"/>
    </xf>
    <xf numFmtId="0" fontId="23" fillId="18" borderId="26" xfId="2" applyFont="1" applyFill="1" applyBorder="1" applyAlignment="1">
      <alignment horizontal="center" vertical="center" wrapText="1"/>
    </xf>
    <xf numFmtId="0" fontId="23" fillId="18" borderId="27" xfId="2" applyFont="1" applyFill="1" applyBorder="1" applyAlignment="1">
      <alignment horizontal="center" vertical="center" wrapText="1"/>
    </xf>
    <xf numFmtId="0" fontId="23" fillId="18" borderId="13" xfId="2" applyFont="1" applyFill="1" applyBorder="1" applyAlignment="1">
      <alignment horizontal="center" vertical="center" wrapText="1"/>
    </xf>
    <xf numFmtId="0" fontId="23" fillId="18" borderId="54" xfId="2" applyFont="1" applyFill="1" applyBorder="1" applyAlignment="1">
      <alignment horizontal="center" vertical="center" wrapText="1"/>
    </xf>
    <xf numFmtId="0" fontId="23" fillId="18" borderId="16" xfId="2" applyFont="1" applyFill="1" applyBorder="1" applyAlignment="1">
      <alignment horizontal="center" vertical="center" wrapText="1"/>
    </xf>
    <xf numFmtId="0" fontId="10" fillId="5" borderId="51" xfId="2" applyFont="1" applyFill="1" applyBorder="1" applyAlignment="1">
      <alignment horizontal="center" vertical="center" wrapText="1"/>
    </xf>
    <xf numFmtId="0" fontId="10" fillId="5" borderId="7" xfId="2" applyFont="1" applyFill="1" applyBorder="1" applyAlignment="1">
      <alignment horizontal="center" vertical="center" wrapText="1"/>
    </xf>
    <xf numFmtId="0" fontId="23" fillId="5" borderId="57" xfId="6" applyFont="1" applyFill="1" applyBorder="1" applyAlignment="1">
      <alignment horizontal="center" vertical="center" wrapText="1"/>
    </xf>
    <xf numFmtId="0" fontId="23" fillId="5" borderId="49" xfId="6" applyFont="1" applyFill="1" applyBorder="1" applyAlignment="1">
      <alignment horizontal="center" vertical="center" wrapText="1"/>
    </xf>
    <xf numFmtId="0" fontId="25" fillId="18" borderId="29" xfId="2" applyFont="1" applyFill="1" applyBorder="1" applyAlignment="1">
      <alignment horizontal="center" vertical="center" wrapText="1"/>
    </xf>
    <xf numFmtId="0" fontId="25" fillId="18" borderId="8" xfId="2" applyFont="1" applyFill="1" applyBorder="1" applyAlignment="1">
      <alignment horizontal="center" vertical="center" wrapText="1"/>
    </xf>
    <xf numFmtId="0" fontId="7" fillId="0" borderId="24" xfId="7" applyFont="1" applyBorder="1" applyAlignment="1">
      <alignment horizontal="left" vertical="center" wrapText="1"/>
    </xf>
    <xf numFmtId="0" fontId="7" fillId="0" borderId="22" xfId="7" applyFont="1" applyBorder="1" applyAlignment="1">
      <alignment horizontal="left" vertical="center" wrapText="1"/>
    </xf>
    <xf numFmtId="0" fontId="7" fillId="0" borderId="23" xfId="7" applyFont="1" applyBorder="1" applyAlignment="1">
      <alignment horizontal="left" vertical="center" wrapText="1"/>
    </xf>
    <xf numFmtId="0" fontId="13" fillId="0" borderId="44" xfId="7" applyFont="1" applyBorder="1" applyAlignment="1">
      <alignment horizontal="center" vertical="center" wrapText="1"/>
    </xf>
    <xf numFmtId="0" fontId="13" fillId="0" borderId="34" xfId="7" applyFont="1" applyBorder="1" applyAlignment="1">
      <alignment horizontal="center" vertical="center" wrapText="1"/>
    </xf>
    <xf numFmtId="0" fontId="13" fillId="0" borderId="19" xfId="7" applyFont="1" applyBorder="1" applyAlignment="1">
      <alignment horizontal="center" vertical="center" wrapText="1"/>
    </xf>
    <xf numFmtId="0" fontId="13" fillId="0" borderId="20" xfId="7" applyFont="1" applyBorder="1" applyAlignment="1">
      <alignment horizontal="center" vertical="center" wrapText="1"/>
    </xf>
    <xf numFmtId="0" fontId="15" fillId="0" borderId="29" xfId="7" applyFont="1" applyBorder="1" applyAlignment="1">
      <alignment horizontal="center" vertical="center" wrapText="1"/>
    </xf>
    <xf numFmtId="0" fontId="15" fillId="0" borderId="28" xfId="7" applyFont="1" applyBorder="1" applyAlignment="1">
      <alignment horizontal="center" vertical="center" wrapText="1"/>
    </xf>
    <xf numFmtId="0" fontId="15" fillId="0" borderId="30" xfId="7" applyFont="1" applyBorder="1" applyAlignment="1">
      <alignment horizontal="center" vertical="center" wrapText="1"/>
    </xf>
    <xf numFmtId="0" fontId="15" fillId="0" borderId="7" xfId="7" applyFont="1" applyBorder="1" applyAlignment="1">
      <alignment horizontal="center" vertical="center" wrapText="1"/>
    </xf>
    <xf numFmtId="0" fontId="15" fillId="0" borderId="4" xfId="7" applyFont="1" applyBorder="1" applyAlignment="1">
      <alignment horizontal="center" vertical="center" wrapText="1"/>
    </xf>
    <xf numFmtId="0" fontId="15" fillId="0" borderId="5" xfId="7" applyFont="1" applyBorder="1" applyAlignment="1">
      <alignment horizontal="center" vertical="center" wrapText="1"/>
    </xf>
    <xf numFmtId="0" fontId="18" fillId="0" borderId="24" xfId="7" applyFont="1" applyBorder="1" applyAlignment="1">
      <alignment horizontal="left" vertical="center" wrapText="1"/>
    </xf>
    <xf numFmtId="0" fontId="18" fillId="0" borderId="22" xfId="7" applyFont="1" applyBorder="1" applyAlignment="1">
      <alignment horizontal="left" vertical="center" wrapText="1"/>
    </xf>
    <xf numFmtId="0" fontId="18" fillId="0" borderId="23" xfId="7" applyFont="1" applyBorder="1" applyAlignment="1">
      <alignment horizontal="left" vertical="center" wrapText="1"/>
    </xf>
    <xf numFmtId="0" fontId="22" fillId="0" borderId="15" xfId="7" applyFont="1" applyBorder="1" applyAlignment="1">
      <alignment horizontal="left" vertical="top" wrapText="1"/>
    </xf>
    <xf numFmtId="0" fontId="22" fillId="0" borderId="3" xfId="7" applyFont="1" applyBorder="1" applyAlignment="1">
      <alignment horizontal="left" vertical="top" wrapText="1"/>
    </xf>
    <xf numFmtId="0" fontId="22" fillId="0" borderId="17" xfId="7" applyFont="1" applyBorder="1" applyAlignment="1">
      <alignment horizontal="left" vertical="top" wrapText="1"/>
    </xf>
    <xf numFmtId="0" fontId="22" fillId="0" borderId="19" xfId="7" applyFont="1" applyBorder="1" applyAlignment="1">
      <alignment horizontal="left" vertical="top" wrapText="1"/>
    </xf>
    <xf numFmtId="0" fontId="22" fillId="0" borderId="35" xfId="7" applyFont="1" applyBorder="1" applyAlignment="1">
      <alignment horizontal="left" vertical="top" wrapText="1"/>
    </xf>
    <xf numFmtId="0" fontId="22" fillId="0" borderId="20" xfId="7" applyFont="1" applyBorder="1" applyAlignment="1">
      <alignment horizontal="left" vertical="top" wrapText="1"/>
    </xf>
    <xf numFmtId="0" fontId="8" fillId="0" borderId="40" xfId="7" applyFont="1" applyBorder="1" applyAlignment="1">
      <alignment horizontal="center" vertical="center" wrapText="1"/>
    </xf>
    <xf numFmtId="0" fontId="8" fillId="0" borderId="48" xfId="7" applyFont="1" applyBorder="1" applyAlignment="1">
      <alignment horizontal="center" vertical="center" wrapText="1"/>
    </xf>
    <xf numFmtId="0" fontId="8" fillId="0" borderId="49" xfId="7" applyFont="1" applyBorder="1" applyAlignment="1">
      <alignment horizontal="center" vertical="center" wrapText="1"/>
    </xf>
    <xf numFmtId="0" fontId="8" fillId="0" borderId="29" xfId="7" applyFont="1" applyBorder="1" applyAlignment="1">
      <alignment horizontal="center" vertical="center" wrapText="1"/>
    </xf>
    <xf numFmtId="0" fontId="8" fillId="0" borderId="28" xfId="7" applyFont="1" applyBorder="1" applyAlignment="1">
      <alignment horizontal="center" vertical="center" wrapText="1"/>
    </xf>
    <xf numFmtId="0" fontId="8" fillId="0" borderId="30" xfId="7" applyFont="1" applyBorder="1" applyAlignment="1">
      <alignment horizontal="center" vertical="center" wrapText="1"/>
    </xf>
    <xf numFmtId="0" fontId="8" fillId="0" borderId="7" xfId="7" applyFont="1" applyBorder="1" applyAlignment="1">
      <alignment horizontal="center" vertical="center" wrapText="1"/>
    </xf>
    <xf numFmtId="0" fontId="8" fillId="0" borderId="4" xfId="7" applyFont="1" applyBorder="1" applyAlignment="1">
      <alignment horizontal="center" vertical="center" wrapText="1"/>
    </xf>
    <xf numFmtId="0" fontId="8" fillId="0" borderId="5" xfId="7" applyFont="1" applyBorder="1" applyAlignment="1">
      <alignment horizontal="center" vertical="center" wrapText="1"/>
    </xf>
    <xf numFmtId="0" fontId="22" fillId="0" borderId="39" xfId="7" applyFont="1" applyBorder="1" applyAlignment="1">
      <alignment horizontal="left" wrapText="1"/>
    </xf>
    <xf numFmtId="0" fontId="22" fillId="0" borderId="53" xfId="7" applyFont="1" applyBorder="1" applyAlignment="1">
      <alignment horizontal="left" wrapText="1"/>
    </xf>
    <xf numFmtId="0" fontId="22" fillId="0" borderId="46" xfId="7" applyFont="1" applyBorder="1" applyAlignment="1">
      <alignment horizontal="left" wrapText="1"/>
    </xf>
    <xf numFmtId="0" fontId="0" fillId="0" borderId="36" xfId="0" applyBorder="1" applyAlignment="1">
      <alignment horizontal="center" vertical="center"/>
    </xf>
    <xf numFmtId="0" fontId="0" fillId="0" borderId="18" xfId="0" applyBorder="1" applyAlignment="1">
      <alignment horizontal="center" vertical="center"/>
    </xf>
    <xf numFmtId="0" fontId="0" fillId="0" borderId="39"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14" xfId="0" applyBorder="1" applyAlignment="1">
      <alignment horizontal="center" vertical="center"/>
    </xf>
  </cellXfs>
  <cellStyles count="65">
    <cellStyle name="20 % - Accent1 2" xfId="16" xr:uid="{00000000-0005-0000-0000-000000000000}"/>
    <cellStyle name="20 % - Accent1 3" xfId="17" xr:uid="{00000000-0005-0000-0000-000001000000}"/>
    <cellStyle name="20 % - Accent2 2" xfId="18" xr:uid="{00000000-0005-0000-0000-000002000000}"/>
    <cellStyle name="20 % - Accent2 3" xfId="19" xr:uid="{00000000-0005-0000-0000-000003000000}"/>
    <cellStyle name="20 % - Accent3 2" xfId="20" xr:uid="{00000000-0005-0000-0000-000004000000}"/>
    <cellStyle name="20 % - Accent3 3" xfId="21" xr:uid="{00000000-0005-0000-0000-000005000000}"/>
    <cellStyle name="20 % - Accent4 2" xfId="22" xr:uid="{00000000-0005-0000-0000-000006000000}"/>
    <cellStyle name="20 % - Accent4 3" xfId="23" xr:uid="{00000000-0005-0000-0000-000007000000}"/>
    <cellStyle name="40 % - Accent3 2" xfId="24" xr:uid="{00000000-0005-0000-0000-000008000000}"/>
    <cellStyle name="40 % - Accent3 3" xfId="25" xr:uid="{00000000-0005-0000-0000-000009000000}"/>
    <cellStyle name="60 % - Accent3 2" xfId="26" xr:uid="{00000000-0005-0000-0000-00000A000000}"/>
    <cellStyle name="60 % - Accent3 3" xfId="27" xr:uid="{00000000-0005-0000-0000-00000B000000}"/>
    <cellStyle name="60 % - Accent4 2" xfId="28" xr:uid="{00000000-0005-0000-0000-00000C000000}"/>
    <cellStyle name="60 % - Accent4 3" xfId="29" xr:uid="{00000000-0005-0000-0000-00000D000000}"/>
    <cellStyle name="60 % - Accent6 2" xfId="30" xr:uid="{00000000-0005-0000-0000-00000E000000}"/>
    <cellStyle name="60 % - Accent6 3" xfId="31" xr:uid="{00000000-0005-0000-0000-00000F000000}"/>
    <cellStyle name="Commentaire 2" xfId="32" xr:uid="{00000000-0005-0000-0000-000010000000}"/>
    <cellStyle name="Commentaire 2 2" xfId="33" xr:uid="{00000000-0005-0000-0000-000011000000}"/>
    <cellStyle name="Commentaire 2_SYNOPTIQUE-RCA-2013_v3" xfId="34" xr:uid="{00000000-0005-0000-0000-000012000000}"/>
    <cellStyle name="Commentaire 3" xfId="35" xr:uid="{00000000-0005-0000-0000-000013000000}"/>
    <cellStyle name="Commentaire 4" xfId="36" xr:uid="{00000000-0005-0000-0000-000014000000}"/>
    <cellStyle name="Euro" xfId="10" xr:uid="{00000000-0005-0000-0000-000015000000}"/>
    <cellStyle name="Euro 2" xfId="37" xr:uid="{00000000-0005-0000-0000-000016000000}"/>
    <cellStyle name="Euro 2 2" xfId="38" xr:uid="{00000000-0005-0000-0000-000017000000}"/>
    <cellStyle name="Lien hypertexte 2" xfId="39" xr:uid="{00000000-0005-0000-0000-000018000000}"/>
    <cellStyle name="Monétaire 2" xfId="40" xr:uid="{00000000-0005-0000-0000-000019000000}"/>
    <cellStyle name="Monétaire 2 2" xfId="41" xr:uid="{00000000-0005-0000-0000-00001A000000}"/>
    <cellStyle name="Monétaire 2 3" xfId="42" xr:uid="{00000000-0005-0000-0000-00001B000000}"/>
    <cellStyle name="Monétaire 2 6" xfId="43" xr:uid="{00000000-0005-0000-0000-00001C000000}"/>
    <cellStyle name="Monétaire 3" xfId="44" xr:uid="{00000000-0005-0000-0000-00001D000000}"/>
    <cellStyle name="Monétaire 4" xfId="45" xr:uid="{00000000-0005-0000-0000-00001E000000}"/>
    <cellStyle name="Monétaire 4 2" xfId="46" xr:uid="{00000000-0005-0000-0000-00001F000000}"/>
    <cellStyle name="Monétaire 5" xfId="47" xr:uid="{00000000-0005-0000-0000-000020000000}"/>
    <cellStyle name="Monétaire 5 2" xfId="48" xr:uid="{00000000-0005-0000-0000-000021000000}"/>
    <cellStyle name="Monétaire 6" xfId="63" xr:uid="{00000000-0005-0000-0000-000022000000}"/>
    <cellStyle name="Monétaire 7" xfId="15" xr:uid="{00000000-0005-0000-0000-000023000000}"/>
    <cellStyle name="Normal" xfId="0" builtinId="0"/>
    <cellStyle name="Normal 10" xfId="64" xr:uid="{00000000-0005-0000-0000-000025000000}"/>
    <cellStyle name="Normal 2" xfId="2" xr:uid="{00000000-0005-0000-0000-000026000000}"/>
    <cellStyle name="Normal 2 2" xfId="11" xr:uid="{00000000-0005-0000-0000-000027000000}"/>
    <cellStyle name="Normal 2 23" xfId="50" xr:uid="{00000000-0005-0000-0000-000028000000}"/>
    <cellStyle name="Normal 2 23 2" xfId="51" xr:uid="{00000000-0005-0000-0000-000029000000}"/>
    <cellStyle name="Normal 2 3" xfId="49" xr:uid="{00000000-0005-0000-0000-00002A000000}"/>
    <cellStyle name="Normal 3" xfId="3" xr:uid="{00000000-0005-0000-0000-00002B000000}"/>
    <cellStyle name="Normal 3 2" xfId="52" xr:uid="{00000000-0005-0000-0000-00002C000000}"/>
    <cellStyle name="Normal 3 3" xfId="53" xr:uid="{00000000-0005-0000-0000-00002D000000}"/>
    <cellStyle name="Normal 4" xfId="4" xr:uid="{00000000-0005-0000-0000-00002E000000}"/>
    <cellStyle name="Normal 4 2" xfId="6" xr:uid="{00000000-0005-0000-0000-00002F000000}"/>
    <cellStyle name="Normal 4_COUT_UNIT" xfId="9" xr:uid="{00000000-0005-0000-0000-000030000000}"/>
    <cellStyle name="Normal 5" xfId="7" xr:uid="{00000000-0005-0000-0000-000031000000}"/>
    <cellStyle name="Normal 5 2" xfId="54" xr:uid="{00000000-0005-0000-0000-000032000000}"/>
    <cellStyle name="Normal 6" xfId="12" xr:uid="{00000000-0005-0000-0000-000033000000}"/>
    <cellStyle name="Normal 6 2" xfId="55" xr:uid="{00000000-0005-0000-0000-000034000000}"/>
    <cellStyle name="Normal 7" xfId="13" xr:uid="{00000000-0005-0000-0000-000035000000}"/>
    <cellStyle name="Normal 7 2" xfId="57" xr:uid="{00000000-0005-0000-0000-000036000000}"/>
    <cellStyle name="Normal 7 3" xfId="56" xr:uid="{00000000-0005-0000-0000-000037000000}"/>
    <cellStyle name="Normal 8" xfId="14" xr:uid="{00000000-0005-0000-0000-000038000000}"/>
    <cellStyle name="Normal 8 2" xfId="59" xr:uid="{00000000-0005-0000-0000-000039000000}"/>
    <cellStyle name="Normal 8 3" xfId="58" xr:uid="{00000000-0005-0000-0000-00003A000000}"/>
    <cellStyle name="Normal 9" xfId="62" xr:uid="{00000000-0005-0000-0000-00003B000000}"/>
    <cellStyle name="Normal_Feuil1" xfId="1" xr:uid="{00000000-0005-0000-0000-00003C000000}"/>
    <cellStyle name="Pourcentage 2" xfId="60" xr:uid="{00000000-0005-0000-0000-00003D000000}"/>
    <cellStyle name="Pourcentage 3" xfId="61" xr:uid="{00000000-0005-0000-0000-00003E000000}"/>
    <cellStyle name="XLConnect.General" xfId="5" xr:uid="{00000000-0005-0000-0000-00003F000000}"/>
    <cellStyle name="XLConnect.General 2" xfId="8" xr:uid="{00000000-0005-0000-0000-000040000000}"/>
  </cellStyles>
  <dxfs count="2">
    <dxf>
      <fill>
        <patternFill>
          <bgColor theme="0" tint="-0.24994659260841701"/>
        </patternFill>
      </fill>
    </dxf>
    <dxf>
      <fill>
        <patternFill>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0</xdr:colOff>
      <xdr:row>9</xdr:row>
      <xdr:rowOff>9525</xdr:rowOff>
    </xdr:from>
    <xdr:to>
      <xdr:col>8</xdr:col>
      <xdr:colOff>114300</xdr:colOff>
      <xdr:row>30</xdr:row>
      <xdr:rowOff>28574</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10467975" y="1809750"/>
          <a:ext cx="3162300" cy="4219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900"/>
            </a:lnSpc>
          </a:pPr>
          <a:r>
            <a:rPr lang="fr-FR" sz="1600" b="1">
              <a:solidFill>
                <a:srgbClr val="FF0000"/>
              </a:solidFill>
            </a:rPr>
            <a:t>pour EDL 2019 : </a:t>
          </a:r>
        </a:p>
        <a:p>
          <a:pPr algn="ctr">
            <a:lnSpc>
              <a:spcPts val="1800"/>
            </a:lnSpc>
          </a:pPr>
          <a:endParaRPr lang="fr-FR" sz="1600" b="1">
            <a:solidFill>
              <a:srgbClr val="FF0000"/>
            </a:solidFill>
          </a:endParaRPr>
        </a:p>
        <a:p>
          <a:pPr algn="ctr">
            <a:lnSpc>
              <a:spcPts val="1900"/>
            </a:lnSpc>
          </a:pPr>
          <a:r>
            <a:rPr lang="fr-FR" sz="1600" b="1">
              <a:solidFill>
                <a:srgbClr val="FF0000"/>
              </a:solidFill>
            </a:rPr>
            <a:t>33 fusions / suppressions</a:t>
          </a:r>
        </a:p>
        <a:p>
          <a:pPr algn="ctr">
            <a:lnSpc>
              <a:spcPts val="1800"/>
            </a:lnSpc>
          </a:pPr>
          <a:r>
            <a:rPr lang="fr-FR" sz="1600" b="1">
              <a:solidFill>
                <a:srgbClr val="FF0000"/>
              </a:solidFill>
            </a:rPr>
            <a:t>de ME plans</a:t>
          </a:r>
          <a:r>
            <a:rPr lang="fr-FR" sz="1600" b="1" baseline="0">
              <a:solidFill>
                <a:srgbClr val="FF0000"/>
              </a:solidFill>
            </a:rPr>
            <a:t> </a:t>
          </a:r>
          <a:r>
            <a:rPr lang="fr-FR" sz="1600" b="1">
              <a:solidFill>
                <a:srgbClr val="FF0000"/>
              </a:solidFill>
            </a:rPr>
            <a:t>d'eau</a:t>
          </a:r>
        </a:p>
        <a:p>
          <a:pPr algn="ctr">
            <a:lnSpc>
              <a:spcPts val="1900"/>
            </a:lnSpc>
          </a:pPr>
          <a:endParaRPr lang="fr-FR" sz="1600" b="1">
            <a:solidFill>
              <a:srgbClr val="FF0000"/>
            </a:solidFill>
          </a:endParaRPr>
        </a:p>
        <a:p>
          <a:pPr algn="ctr">
            <a:lnSpc>
              <a:spcPts val="1800"/>
            </a:lnSpc>
          </a:pPr>
          <a:r>
            <a:rPr lang="fr-FR" sz="1600" b="1">
              <a:solidFill>
                <a:srgbClr val="FF0000"/>
              </a:solidFill>
            </a:rPr>
            <a:t>et 1 suppression / individualisation</a:t>
          </a:r>
          <a:endParaRPr lang="fr-FR" sz="1600" b="1" baseline="0">
            <a:solidFill>
              <a:srgbClr val="FF0000"/>
            </a:solidFill>
          </a:endParaRPr>
        </a:p>
        <a:p>
          <a:pPr algn="ctr">
            <a:lnSpc>
              <a:spcPts val="1900"/>
            </a:lnSpc>
          </a:pPr>
          <a:endParaRPr lang="fr-FR" sz="1600" b="1" baseline="0">
            <a:solidFill>
              <a:srgbClr val="FF0000"/>
            </a:solidFill>
          </a:endParaRPr>
        </a:p>
        <a:p>
          <a:pPr algn="ctr">
            <a:lnSpc>
              <a:spcPts val="1800"/>
            </a:lnSpc>
          </a:pPr>
          <a:r>
            <a:rPr lang="fr-FR" sz="1600" b="1" baseline="0">
              <a:solidFill>
                <a:srgbClr val="FF0000"/>
              </a:solidFill>
            </a:rPr>
            <a:t>Total = 108 MEPE</a:t>
          </a:r>
        </a:p>
        <a:p>
          <a:pPr algn="ctr">
            <a:lnSpc>
              <a:spcPts val="1900"/>
            </a:lnSpc>
          </a:pPr>
          <a:endParaRPr lang="fr-FR" sz="1600" b="1" baseline="0">
            <a:solidFill>
              <a:srgbClr val="FF0000"/>
            </a:solidFill>
          </a:endParaRPr>
        </a:p>
        <a:p>
          <a:pPr algn="ctr">
            <a:lnSpc>
              <a:spcPts val="1800"/>
            </a:lnSpc>
          </a:pPr>
          <a:endParaRPr lang="fr-FR" sz="1600" b="1" baseline="0">
            <a:solidFill>
              <a:srgbClr val="FF0000"/>
            </a:solidFill>
          </a:endParaRPr>
        </a:p>
        <a:p>
          <a:endParaRPr lang="fr-FR" sz="1100"/>
        </a:p>
        <a:p>
          <a:pPr>
            <a:lnSpc>
              <a:spcPts val="1200"/>
            </a:lnSpc>
          </a:pPr>
          <a:endParaRPr lang="fr-FR" sz="1100"/>
        </a:p>
      </xdr:txBody>
    </xdr:sp>
    <xdr:clientData/>
  </xdr:twoCellAnchor>
  <xdr:twoCellAnchor>
    <xdr:from>
      <xdr:col>3</xdr:col>
      <xdr:colOff>19050</xdr:colOff>
      <xdr:row>28</xdr:row>
      <xdr:rowOff>0</xdr:rowOff>
    </xdr:from>
    <xdr:to>
      <xdr:col>4</xdr:col>
      <xdr:colOff>0</xdr:colOff>
      <xdr:row>30</xdr:row>
      <xdr:rowOff>95250</xdr:rowOff>
    </xdr:to>
    <xdr:cxnSp macro="">
      <xdr:nvCxnSpPr>
        <xdr:cNvPr id="3" name="Connecteur droit avec flèche 2">
          <a:extLst>
            <a:ext uri="{FF2B5EF4-FFF2-40B4-BE49-F238E27FC236}">
              <a16:creationId xmlns:a16="http://schemas.microsoft.com/office/drawing/2014/main" id="{00000000-0008-0000-0100-000003000000}"/>
            </a:ext>
          </a:extLst>
        </xdr:cNvPr>
        <xdr:cNvCxnSpPr>
          <a:stCxn id="2" idx="1"/>
        </xdr:cNvCxnSpPr>
      </xdr:nvCxnSpPr>
      <xdr:spPr>
        <a:xfrm flipH="1">
          <a:off x="9725025" y="5600700"/>
          <a:ext cx="742950" cy="49530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0</xdr:row>
      <xdr:rowOff>152400</xdr:rowOff>
    </xdr:from>
    <xdr:to>
      <xdr:col>8</xdr:col>
      <xdr:colOff>409575</xdr:colOff>
      <xdr:row>8</xdr:row>
      <xdr:rowOff>314324</xdr:rowOff>
    </xdr:to>
    <xdr:sp macro="" textlink="">
      <xdr:nvSpPr>
        <xdr:cNvPr id="2" name="ZoneTexte 1">
          <a:extLst>
            <a:ext uri="{FF2B5EF4-FFF2-40B4-BE49-F238E27FC236}">
              <a16:creationId xmlns:a16="http://schemas.microsoft.com/office/drawing/2014/main" id="{00000000-0008-0000-0800-000002000000}"/>
            </a:ext>
          </a:extLst>
        </xdr:cNvPr>
        <xdr:cNvSpPr txBox="1"/>
      </xdr:nvSpPr>
      <xdr:spPr>
        <a:xfrm>
          <a:off x="14573250" y="314325"/>
          <a:ext cx="3352800" cy="2419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900"/>
            </a:lnSpc>
          </a:pPr>
          <a:r>
            <a:rPr lang="fr-FR" sz="1600" b="1">
              <a:solidFill>
                <a:srgbClr val="FF0000"/>
              </a:solidFill>
            </a:rPr>
            <a:t>pour EDL 2019 : </a:t>
          </a:r>
        </a:p>
        <a:p>
          <a:pPr algn="ctr">
            <a:lnSpc>
              <a:spcPts val="1800"/>
            </a:lnSpc>
          </a:pPr>
          <a:endParaRPr lang="fr-FR" sz="1600" b="1">
            <a:solidFill>
              <a:srgbClr val="FF0000"/>
            </a:solidFill>
          </a:endParaRPr>
        </a:p>
        <a:p>
          <a:pPr algn="ctr">
            <a:lnSpc>
              <a:spcPts val="1900"/>
            </a:lnSpc>
          </a:pPr>
          <a:r>
            <a:rPr lang="fr-FR" sz="1600" b="1">
              <a:solidFill>
                <a:srgbClr val="FF0000"/>
              </a:solidFill>
            </a:rPr>
            <a:t>33 fusions / suppressions</a:t>
          </a:r>
        </a:p>
        <a:p>
          <a:pPr algn="ctr">
            <a:lnSpc>
              <a:spcPts val="1800"/>
            </a:lnSpc>
          </a:pPr>
          <a:r>
            <a:rPr lang="fr-FR" sz="1600" b="1">
              <a:solidFill>
                <a:srgbClr val="FF0000"/>
              </a:solidFill>
            </a:rPr>
            <a:t>de ME plans</a:t>
          </a:r>
          <a:r>
            <a:rPr lang="fr-FR" sz="1600" b="1" baseline="0">
              <a:solidFill>
                <a:srgbClr val="FF0000"/>
              </a:solidFill>
            </a:rPr>
            <a:t> </a:t>
          </a:r>
          <a:r>
            <a:rPr lang="fr-FR" sz="1600" b="1">
              <a:solidFill>
                <a:srgbClr val="FF0000"/>
              </a:solidFill>
            </a:rPr>
            <a:t>d'eau</a:t>
          </a:r>
        </a:p>
        <a:p>
          <a:pPr algn="ctr">
            <a:lnSpc>
              <a:spcPts val="1900"/>
            </a:lnSpc>
          </a:pPr>
          <a:endParaRPr lang="fr-FR" sz="1600" b="1">
            <a:solidFill>
              <a:srgbClr val="FF0000"/>
            </a:solidFill>
          </a:endParaRPr>
        </a:p>
        <a:p>
          <a:pPr algn="ctr">
            <a:lnSpc>
              <a:spcPts val="1800"/>
            </a:lnSpc>
          </a:pPr>
          <a:r>
            <a:rPr lang="fr-FR" sz="1600" b="1">
              <a:solidFill>
                <a:srgbClr val="FF0000"/>
              </a:solidFill>
            </a:rPr>
            <a:t>et 1 suppression / individualisation</a:t>
          </a:r>
          <a:endParaRPr lang="fr-FR" sz="1600" b="1" baseline="0">
            <a:solidFill>
              <a:srgbClr val="FF0000"/>
            </a:solidFill>
          </a:endParaRPr>
        </a:p>
        <a:p>
          <a:pPr algn="ctr">
            <a:lnSpc>
              <a:spcPts val="1900"/>
            </a:lnSpc>
          </a:pPr>
          <a:endParaRPr lang="fr-FR" sz="1600" b="1" baseline="0">
            <a:solidFill>
              <a:srgbClr val="FF0000"/>
            </a:solidFill>
          </a:endParaRPr>
        </a:p>
        <a:p>
          <a:pPr algn="ctr">
            <a:lnSpc>
              <a:spcPts val="1800"/>
            </a:lnSpc>
          </a:pPr>
          <a:r>
            <a:rPr lang="fr-FR" sz="1600" b="1" baseline="0">
              <a:solidFill>
                <a:srgbClr val="FF0000"/>
              </a:solidFill>
            </a:rPr>
            <a:t>Total = 108 MEPE</a:t>
          </a:r>
        </a:p>
        <a:p>
          <a:pPr algn="ctr">
            <a:lnSpc>
              <a:spcPts val="1900"/>
            </a:lnSpc>
          </a:pPr>
          <a:endParaRPr lang="fr-FR" sz="1600" b="1" baseline="0">
            <a:solidFill>
              <a:srgbClr val="FF0000"/>
            </a:solidFill>
          </a:endParaRPr>
        </a:p>
        <a:p>
          <a:pPr algn="ctr">
            <a:lnSpc>
              <a:spcPts val="1800"/>
            </a:lnSpc>
          </a:pPr>
          <a:endParaRPr lang="fr-FR" sz="1600" b="1" baseline="0">
            <a:solidFill>
              <a:srgbClr val="FF0000"/>
            </a:solidFill>
          </a:endParaRPr>
        </a:p>
        <a:p>
          <a:endParaRPr lang="fr-FR" sz="1100"/>
        </a:p>
        <a:p>
          <a:pPr>
            <a:lnSpc>
              <a:spcPts val="1200"/>
            </a:lnSpc>
          </a:pPr>
          <a:endParaRPr lang="fr-FR" sz="1100"/>
        </a:p>
      </xdr:txBody>
    </xdr:sp>
    <xdr:clientData/>
  </xdr:twoCellAnchor>
  <xdr:twoCellAnchor>
    <xdr:from>
      <xdr:col>6</xdr:col>
      <xdr:colOff>21167</xdr:colOff>
      <xdr:row>34</xdr:row>
      <xdr:rowOff>314325</xdr:rowOff>
    </xdr:from>
    <xdr:to>
      <xdr:col>8</xdr:col>
      <xdr:colOff>430742</xdr:colOff>
      <xdr:row>49</xdr:row>
      <xdr:rowOff>10582</xdr:rowOff>
    </xdr:to>
    <xdr:sp macro="" textlink="">
      <xdr:nvSpPr>
        <xdr:cNvPr id="3" name="ZoneTexte 2">
          <a:extLst>
            <a:ext uri="{FF2B5EF4-FFF2-40B4-BE49-F238E27FC236}">
              <a16:creationId xmlns:a16="http://schemas.microsoft.com/office/drawing/2014/main" id="{1DE79D81-5C29-4A28-BDAD-240E2FE6E97B}"/>
            </a:ext>
          </a:extLst>
        </xdr:cNvPr>
        <xdr:cNvSpPr txBox="1"/>
      </xdr:nvSpPr>
      <xdr:spPr>
        <a:xfrm>
          <a:off x="14594417" y="8029575"/>
          <a:ext cx="3351742" cy="2585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900"/>
            </a:lnSpc>
          </a:pPr>
          <a:r>
            <a:rPr lang="fr-FR" sz="1600" b="1">
              <a:solidFill>
                <a:srgbClr val="FF0000"/>
              </a:solidFill>
            </a:rPr>
            <a:t>pour EDL 2025 : </a:t>
          </a:r>
        </a:p>
        <a:p>
          <a:pPr algn="ctr">
            <a:lnSpc>
              <a:spcPts val="1800"/>
            </a:lnSpc>
          </a:pPr>
          <a:endParaRPr lang="fr-FR" sz="1600" b="1">
            <a:solidFill>
              <a:srgbClr val="FF0000"/>
            </a:solidFill>
          </a:endParaRPr>
        </a:p>
        <a:p>
          <a:pPr algn="ctr">
            <a:lnSpc>
              <a:spcPts val="1900"/>
            </a:lnSpc>
          </a:pPr>
          <a:r>
            <a:rPr lang="fr-FR" sz="1600" b="1">
              <a:solidFill>
                <a:srgbClr val="FF0000"/>
              </a:solidFill>
            </a:rPr>
            <a:t>2 suppressions</a:t>
          </a:r>
        </a:p>
        <a:p>
          <a:pPr algn="ctr">
            <a:lnSpc>
              <a:spcPts val="1800"/>
            </a:lnSpc>
          </a:pPr>
          <a:r>
            <a:rPr lang="fr-FR" sz="1600" b="1">
              <a:solidFill>
                <a:srgbClr val="FF0000"/>
              </a:solidFill>
            </a:rPr>
            <a:t>de ME plans</a:t>
          </a:r>
          <a:r>
            <a:rPr lang="fr-FR" sz="1600" b="1" baseline="0">
              <a:solidFill>
                <a:srgbClr val="FF0000"/>
              </a:solidFill>
            </a:rPr>
            <a:t> </a:t>
          </a:r>
          <a:r>
            <a:rPr lang="fr-FR" sz="1600" b="1">
              <a:solidFill>
                <a:srgbClr val="FF0000"/>
              </a:solidFill>
            </a:rPr>
            <a:t>d'eau</a:t>
          </a:r>
        </a:p>
        <a:p>
          <a:pPr algn="ctr">
            <a:lnSpc>
              <a:spcPts val="1900"/>
            </a:lnSpc>
          </a:pPr>
          <a:endParaRPr lang="fr-FR" sz="1600" b="1">
            <a:solidFill>
              <a:srgbClr val="FF0000"/>
            </a:solidFill>
          </a:endParaRPr>
        </a:p>
        <a:p>
          <a:pPr algn="ctr">
            <a:lnSpc>
              <a:spcPts val="1800"/>
            </a:lnSpc>
          </a:pPr>
          <a:r>
            <a:rPr lang="fr-FR" sz="1600" b="1" baseline="0">
              <a:solidFill>
                <a:srgbClr val="FF0000"/>
              </a:solidFill>
            </a:rPr>
            <a:t>Total = 106 MEPE</a:t>
          </a:r>
        </a:p>
        <a:p>
          <a:pPr algn="ctr">
            <a:lnSpc>
              <a:spcPts val="1900"/>
            </a:lnSpc>
          </a:pPr>
          <a:endParaRPr lang="fr-FR" sz="1600" b="1" baseline="0">
            <a:solidFill>
              <a:srgbClr val="FF0000"/>
            </a:solidFill>
          </a:endParaRPr>
        </a:p>
        <a:p>
          <a:pPr algn="ctr">
            <a:lnSpc>
              <a:spcPts val="1800"/>
            </a:lnSpc>
          </a:pPr>
          <a:endParaRPr lang="fr-FR" sz="1600" b="1" baseline="0">
            <a:solidFill>
              <a:srgbClr val="FF0000"/>
            </a:solidFill>
          </a:endParaRPr>
        </a:p>
        <a:p>
          <a:endParaRPr lang="fr-FR" sz="1100"/>
        </a:p>
        <a:p>
          <a:pPr>
            <a:lnSpc>
              <a:spcPts val="1200"/>
            </a:lnSpc>
          </a:pPr>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files\mtefns\Mes%20documents\T_STATIONS_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STATIONS_PE"/>
    </sheetNames>
    <sheetDataSet>
      <sheetData sheetId="0">
        <row r="2">
          <cell r="A2" t="str">
            <v>FRGL001</v>
          </cell>
          <cell r="B2" t="str">
            <v>K541510</v>
          </cell>
          <cell r="C2" t="str">
            <v>K541510T</v>
          </cell>
          <cell r="D2" t="str">
            <v>K541510</v>
          </cell>
          <cell r="E2" t="str">
            <v>K5415103</v>
          </cell>
          <cell r="F2">
            <v>106110</v>
          </cell>
          <cell r="G2" t="str">
            <v>ETANG DE PIROT</v>
          </cell>
          <cell r="H2" t="str">
            <v>ETANG DE PIROT A ISLE-ET-BARDAIS</v>
          </cell>
          <cell r="I2">
            <v>684208.69400000002</v>
          </cell>
          <cell r="J2">
            <v>6619452.2889999999</v>
          </cell>
          <cell r="K2" t="str">
            <v>Coordonnées du centroïde du plan d'eau</v>
          </cell>
        </row>
        <row r="3">
          <cell r="A3" t="str">
            <v>FRGL002</v>
          </cell>
          <cell r="B3" t="str">
            <v>K5--310</v>
          </cell>
          <cell r="C3" t="str">
            <v>K5--310T</v>
          </cell>
          <cell r="D3" t="str">
            <v>K5--310</v>
          </cell>
          <cell r="E3" t="str">
            <v>K5205103</v>
          </cell>
          <cell r="F3">
            <v>106111</v>
          </cell>
          <cell r="G3" t="str">
            <v>COMPLEXE DE ROCHEBUT</v>
          </cell>
          <cell r="H3" t="str">
            <v>COMPLEXE DE ROCHEBUT A EVAUX-LES-BAINS</v>
          </cell>
          <cell r="I3">
            <v>662541.76500000001</v>
          </cell>
          <cell r="J3">
            <v>6570216.0719999997</v>
          </cell>
          <cell r="K3" t="str">
            <v>Coordonnées du point le plus profond (points de prélèvement eau et sédiment)</v>
          </cell>
        </row>
        <row r="4">
          <cell r="A4" t="str">
            <v>FRGL004</v>
          </cell>
          <cell r="B4" t="str">
            <v>K560510</v>
          </cell>
          <cell r="C4" t="str">
            <v>K560510T</v>
          </cell>
          <cell r="D4" t="str">
            <v>K560510</v>
          </cell>
          <cell r="E4" t="str">
            <v>K5605103</v>
          </cell>
          <cell r="F4">
            <v>106112</v>
          </cell>
          <cell r="G4" t="str">
            <v>ETANG DE GOULE</v>
          </cell>
          <cell r="H4" t="str">
            <v>ETANG DE GOULE A VALIGNY</v>
          </cell>
          <cell r="I4">
            <v>684472.06700000004</v>
          </cell>
          <cell r="J4">
            <v>6625796.0199999996</v>
          </cell>
          <cell r="K4" t="str">
            <v>Coordonnées du point le plus profond (points de prélèvement eau et sédiment)</v>
          </cell>
        </row>
        <row r="5">
          <cell r="A5" t="str">
            <v>FRGL005</v>
          </cell>
          <cell r="B5" t="str">
            <v>K001510</v>
          </cell>
          <cell r="C5" t="str">
            <v>K001510T</v>
          </cell>
          <cell r="D5" t="str">
            <v>K001510</v>
          </cell>
          <cell r="E5" t="str">
            <v>K0015103</v>
          </cell>
          <cell r="F5">
            <v>106113</v>
          </cell>
          <cell r="G5" t="str">
            <v>RETENUE DE LA PALISSE</v>
          </cell>
          <cell r="H5" t="str">
            <v>RETENUE DE LA PALISSE A CROS-DE-GEORAND</v>
          </cell>
          <cell r="I5">
            <v>786798.08799999999</v>
          </cell>
          <cell r="J5">
            <v>6409699.6909999996</v>
          </cell>
          <cell r="K5" t="str">
            <v>Coordonnées du centroïde du plan d'eau</v>
          </cell>
        </row>
        <row r="6">
          <cell r="A6" t="str">
            <v>FRGL006</v>
          </cell>
          <cell r="B6" t="str">
            <v>K002910</v>
          </cell>
          <cell r="C6" t="str">
            <v>K002910R</v>
          </cell>
          <cell r="D6" t="str">
            <v>K002910</v>
          </cell>
          <cell r="E6" t="str">
            <v>K0029103</v>
          </cell>
          <cell r="F6">
            <v>106114</v>
          </cell>
          <cell r="G6" t="str">
            <v>LAC D'ISSARLES</v>
          </cell>
          <cell r="H6" t="str">
            <v>LAC D'ISSARLES A LE LAC-D'ISSARLES</v>
          </cell>
          <cell r="I6">
            <v>784642.77899999998</v>
          </cell>
          <cell r="J6">
            <v>6413705.216</v>
          </cell>
          <cell r="K6" t="str">
            <v>Coordonnées du centroïde du plan d'eau</v>
          </cell>
        </row>
        <row r="7">
          <cell r="A7" t="str">
            <v>FRGL007</v>
          </cell>
          <cell r="B7" t="str">
            <v>K632550</v>
          </cell>
          <cell r="C7" t="str">
            <v>K632550T</v>
          </cell>
          <cell r="D7" t="str">
            <v>K632550</v>
          </cell>
          <cell r="E7" t="str">
            <v>K6325503</v>
          </cell>
          <cell r="F7">
            <v>106115</v>
          </cell>
          <cell r="G7" t="str">
            <v>ETANG DU PUITS</v>
          </cell>
          <cell r="H7" t="str">
            <v>ETANG DU PUITS A ARGENT-SUR-SAULDRE</v>
          </cell>
          <cell r="I7">
            <v>652944.64300000004</v>
          </cell>
          <cell r="J7">
            <v>6720972.6890000002</v>
          </cell>
          <cell r="K7" t="str">
            <v>Coordonnées du point le plus profond (points de prélèvement eau et sédiment)</v>
          </cell>
        </row>
        <row r="8">
          <cell r="A8" t="str">
            <v>FRGL008</v>
          </cell>
          <cell r="B8" t="str">
            <v>K553510</v>
          </cell>
          <cell r="C8" t="str">
            <v>K553510T</v>
          </cell>
          <cell r="D8" t="str">
            <v>K553510</v>
          </cell>
          <cell r="E8" t="str">
            <v>K5535103</v>
          </cell>
          <cell r="F8">
            <v>106116</v>
          </cell>
          <cell r="G8" t="str">
            <v>ETANG DE CRAON</v>
          </cell>
          <cell r="H8" t="str">
            <v>ETANG DE CRAON A BENGY-SUR-CRAON</v>
          </cell>
          <cell r="I8">
            <v>676788.36499999999</v>
          </cell>
          <cell r="J8">
            <v>6655618.523</v>
          </cell>
          <cell r="K8" t="str">
            <v>Coordonnées du centroïde du plan d'eau</v>
          </cell>
        </row>
        <row r="9">
          <cell r="A9" t="str">
            <v>FRGL009</v>
          </cell>
          <cell r="B9" t="str">
            <v>K607510</v>
          </cell>
          <cell r="C9" t="str">
            <v>K607510S</v>
          </cell>
          <cell r="D9" t="str">
            <v>K607510</v>
          </cell>
          <cell r="E9" t="str">
            <v>K6075103</v>
          </cell>
          <cell r="F9">
            <v>106117</v>
          </cell>
          <cell r="G9" t="str">
            <v>ETANG DE LA CHELOUZE</v>
          </cell>
          <cell r="H9" t="str">
            <v>ETANG DE LA CHELOUZE A LIGNIERES</v>
          </cell>
          <cell r="I9">
            <v>639036.11899999995</v>
          </cell>
          <cell r="J9">
            <v>6630868.3660000004</v>
          </cell>
          <cell r="K9" t="str">
            <v>Coordonnées du centroïde du plan d'eau</v>
          </cell>
        </row>
        <row r="10">
          <cell r="A10" t="str">
            <v>FRGL010</v>
          </cell>
          <cell r="B10" t="str">
            <v>K401510</v>
          </cell>
          <cell r="C10" t="str">
            <v>K401510S</v>
          </cell>
          <cell r="D10" t="str">
            <v>K401510</v>
          </cell>
          <cell r="E10" t="str">
            <v>K4015103</v>
          </cell>
          <cell r="F10">
            <v>106118</v>
          </cell>
          <cell r="G10" t="str">
            <v>ETANG DE JAVOULET</v>
          </cell>
          <cell r="H10" t="str">
            <v>ETANG DE JAVOULET A SANCOINS</v>
          </cell>
          <cell r="I10">
            <v>690172.46200000006</v>
          </cell>
          <cell r="J10">
            <v>6636714.3329999996</v>
          </cell>
          <cell r="K10" t="str">
            <v>Coordonnées du centroïde du plan d'eau</v>
          </cell>
        </row>
        <row r="11">
          <cell r="A11" t="str">
            <v>FRGL011</v>
          </cell>
          <cell r="B11" t="str">
            <v>K60-410</v>
          </cell>
          <cell r="C11" t="str">
            <v>K60-410T</v>
          </cell>
          <cell r="D11" t="str">
            <v>K60-410</v>
          </cell>
          <cell r="E11" t="str">
            <v>K60-4103</v>
          </cell>
          <cell r="F11">
            <v>106119</v>
          </cell>
          <cell r="G11" t="str">
            <v>RETENUE DE SIDIAILLES</v>
          </cell>
          <cell r="H11" t="str">
            <v>RETENUE DE SIDIAILLES A SIDIAILLES</v>
          </cell>
          <cell r="I11">
            <v>648472.63399999996</v>
          </cell>
          <cell r="J11">
            <v>6600069.7170000002</v>
          </cell>
          <cell r="K11" t="str">
            <v>Coordonnées du centroïde du plan d'eau</v>
          </cell>
        </row>
        <row r="12">
          <cell r="A12" t="str">
            <v>FRGL012</v>
          </cell>
          <cell r="B12" t="str">
            <v>K122510</v>
          </cell>
          <cell r="C12" t="str">
            <v>K122510T</v>
          </cell>
          <cell r="D12" t="str">
            <v>K122510</v>
          </cell>
          <cell r="E12" t="str">
            <v>K1225103</v>
          </cell>
          <cell r="F12">
            <v>106120</v>
          </cell>
          <cell r="G12" t="str">
            <v>ETANG DE LACANCHE</v>
          </cell>
          <cell r="H12" t="str">
            <v>ETANG DE LACANCHE A LACANCHE</v>
          </cell>
          <cell r="I12">
            <v>818588.95200000005</v>
          </cell>
          <cell r="J12">
            <v>6665358.5640000002</v>
          </cell>
          <cell r="K12" t="str">
            <v>Coordonnées du point le plus profond (points de prélèvement eau et sédiment)</v>
          </cell>
        </row>
        <row r="13">
          <cell r="A13" t="str">
            <v>FRGL013</v>
          </cell>
          <cell r="B13" t="str">
            <v>K126515</v>
          </cell>
          <cell r="C13" t="str">
            <v>K126515T</v>
          </cell>
          <cell r="D13" t="str">
            <v>K126515</v>
          </cell>
          <cell r="E13" t="str">
            <v>K1265153</v>
          </cell>
          <cell r="F13">
            <v>106121</v>
          </cell>
          <cell r="G13" t="str">
            <v>RETENUE DE CHAMBOUX</v>
          </cell>
          <cell r="H13" t="str">
            <v>RETENUE DE CHAMBOUX A SAINT-MARTIN-DE-LA-MER</v>
          </cell>
          <cell r="I13">
            <v>790214.94</v>
          </cell>
          <cell r="J13">
            <v>6683982.284</v>
          </cell>
          <cell r="K13" t="str">
            <v>Coordonnées du centroïde du plan d'eau</v>
          </cell>
        </row>
        <row r="14">
          <cell r="A14" t="str">
            <v>FRGL014</v>
          </cell>
          <cell r="B14" t="str">
            <v>K122530</v>
          </cell>
          <cell r="C14" t="str">
            <v>K122530T</v>
          </cell>
          <cell r="D14" t="str">
            <v>K122530</v>
          </cell>
          <cell r="E14" t="str">
            <v>K1225303</v>
          </cell>
          <cell r="F14">
            <v>106122</v>
          </cell>
          <cell r="G14" t="str">
            <v>ETANG DE ROUEY</v>
          </cell>
          <cell r="H14" t="str">
            <v>ETANG DE ROUEY A THOMIREY</v>
          </cell>
          <cell r="I14">
            <v>819804.96499999997</v>
          </cell>
          <cell r="J14">
            <v>6666746.125</v>
          </cell>
          <cell r="K14" t="str">
            <v>Coordonnées du centroïde du plan d'eau</v>
          </cell>
        </row>
        <row r="15">
          <cell r="A15" t="str">
            <v>FRGL015</v>
          </cell>
          <cell r="B15" t="str">
            <v>J800510T</v>
          </cell>
          <cell r="C15" t="str">
            <v>J800510T</v>
          </cell>
          <cell r="D15" t="str">
            <v>J800510T</v>
          </cell>
          <cell r="E15" t="str">
            <v>J8005103</v>
          </cell>
          <cell r="F15">
            <v>106123</v>
          </cell>
          <cell r="G15" t="str">
            <v>RETENUE DE BOSMELEAC</v>
          </cell>
          <cell r="H15" t="str">
            <v>RETENUE DE BOSMELEAC A LE BODEO</v>
          </cell>
          <cell r="I15">
            <v>262707.723</v>
          </cell>
          <cell r="J15">
            <v>6816390.6969999997</v>
          </cell>
          <cell r="K15" t="str">
            <v>Coordonnées du point le plus profond (points de prélèvement eau et sédiment)</v>
          </cell>
        </row>
        <row r="16">
          <cell r="A16" t="str">
            <v>FRGL016</v>
          </cell>
          <cell r="B16" t="str">
            <v>J541500R</v>
          </cell>
          <cell r="C16" t="str">
            <v>J5415--T</v>
          </cell>
          <cell r="D16" t="str">
            <v>J541500R</v>
          </cell>
          <cell r="E16" t="str">
            <v>J5415003</v>
          </cell>
          <cell r="F16">
            <v>106124</v>
          </cell>
          <cell r="G16" t="str">
            <v>COMPLEXE DE GUERLEDAN</v>
          </cell>
          <cell r="H16" t="str">
            <v>COMPLEXE DE GUERLEDAN A SAINT-AIGNAN</v>
          </cell>
          <cell r="I16">
            <v>253501.42499999999</v>
          </cell>
          <cell r="J16">
            <v>6805474.6189999999</v>
          </cell>
          <cell r="K16" t="str">
            <v>Coordonnées du point le plus profond (points de prélèvement eau et sédiment)</v>
          </cell>
        </row>
        <row r="17">
          <cell r="A17" t="str">
            <v>FRGL017</v>
          </cell>
          <cell r="B17" t="str">
            <v>J530530S</v>
          </cell>
          <cell r="C17" t="str">
            <v>J530530T</v>
          </cell>
          <cell r="D17" t="str">
            <v>J530530S</v>
          </cell>
          <cell r="E17" t="str">
            <v>J5305303</v>
          </cell>
          <cell r="F17">
            <v>106125</v>
          </cell>
          <cell r="G17" t="str">
            <v>ETANG DU CORONG</v>
          </cell>
          <cell r="H17" t="str">
            <v>ETANG DU CORONG A GLOMEL</v>
          </cell>
          <cell r="I17">
            <v>226095.05</v>
          </cell>
          <cell r="J17">
            <v>6810083.1289999997</v>
          </cell>
          <cell r="K17" t="str">
            <v>Coordonnées du centroïde du plan d'eau</v>
          </cell>
        </row>
        <row r="18">
          <cell r="A18" t="str">
            <v>FRGL018</v>
          </cell>
          <cell r="B18" t="str">
            <v>J062510T</v>
          </cell>
          <cell r="C18" t="str">
            <v>J062510T</v>
          </cell>
          <cell r="D18" t="str">
            <v>J062510T</v>
          </cell>
          <cell r="E18" t="str">
            <v>J0625103</v>
          </cell>
          <cell r="F18">
            <v>106126</v>
          </cell>
          <cell r="G18" t="str">
            <v>RETENUE DE ROPHEMEL</v>
          </cell>
          <cell r="H18" t="str">
            <v>RETENUE DE ROPHEMEL A GUENROC</v>
          </cell>
          <cell r="I18">
            <v>325093.62800000003</v>
          </cell>
          <cell r="J18">
            <v>6813696.3930000002</v>
          </cell>
          <cell r="K18" t="str">
            <v>Coordonnées du point le plus profond (points de prélèvement eau et sédiment)</v>
          </cell>
        </row>
        <row r="19">
          <cell r="A19" t="str">
            <v>FRGL019</v>
          </cell>
          <cell r="B19" t="str">
            <v>J112510T</v>
          </cell>
          <cell r="C19" t="str">
            <v>J112510T</v>
          </cell>
          <cell r="D19" t="str">
            <v>J112510T</v>
          </cell>
          <cell r="E19" t="str">
            <v>J1125103</v>
          </cell>
          <cell r="F19">
            <v>106127</v>
          </cell>
          <cell r="G19" t="str">
            <v>RETENUE DE L'ARGUENON</v>
          </cell>
          <cell r="H19" t="str">
            <v>RETENUE DE L'ARGUENON A PLEDELIAC</v>
          </cell>
          <cell r="I19">
            <v>307140.44799999997</v>
          </cell>
          <cell r="J19">
            <v>6831212.1890000002</v>
          </cell>
          <cell r="K19" t="str">
            <v>Coordonnées du centroïde du plan d'eau</v>
          </cell>
        </row>
        <row r="20">
          <cell r="A20" t="str">
            <v>FRGL020</v>
          </cell>
          <cell r="B20" t="str">
            <v>J520520T</v>
          </cell>
          <cell r="C20" t="str">
            <v>J520520T</v>
          </cell>
          <cell r="D20" t="str">
            <v>J520520T</v>
          </cell>
          <cell r="E20" t="str">
            <v>J5205203</v>
          </cell>
          <cell r="F20">
            <v>106128</v>
          </cell>
          <cell r="G20" t="str">
            <v>RETENUE DE KERNE UHEL</v>
          </cell>
          <cell r="H20" t="str">
            <v>RETENUE DE KERNE UHEL A LANRIVAIN</v>
          </cell>
          <cell r="I20">
            <v>237111.21599999999</v>
          </cell>
          <cell r="J20">
            <v>6825095.1749999998</v>
          </cell>
          <cell r="K20" t="str">
            <v>Coordonnées du centroïde du plan d'eau</v>
          </cell>
        </row>
        <row r="21">
          <cell r="A21" t="str">
            <v>FRGL021</v>
          </cell>
          <cell r="B21" t="str">
            <v>J730510</v>
          </cell>
          <cell r="C21" t="str">
            <v>J730510T</v>
          </cell>
          <cell r="D21" t="str">
            <v>J730510</v>
          </cell>
          <cell r="E21" t="str">
            <v>J7305103</v>
          </cell>
          <cell r="F21">
            <v>106129</v>
          </cell>
          <cell r="G21" t="str">
            <v>ETANG DE LA HARDOUINAIS</v>
          </cell>
          <cell r="H21" t="str">
            <v>ETANG DE LA HARDOUINAIS A MERDRIGNAC</v>
          </cell>
          <cell r="I21">
            <v>300423.90100000001</v>
          </cell>
          <cell r="J21">
            <v>6805046.0619999999</v>
          </cell>
          <cell r="K21" t="str">
            <v>Coordonnées du centroïde du plan d'eau</v>
          </cell>
        </row>
        <row r="22">
          <cell r="A22" t="str">
            <v>FRGL023</v>
          </cell>
          <cell r="B22" t="str">
            <v>J15-410</v>
          </cell>
          <cell r="C22" t="str">
            <v>J15-410T</v>
          </cell>
          <cell r="D22" t="str">
            <v>J15-410</v>
          </cell>
          <cell r="E22" t="str">
            <v>J15-4103</v>
          </cell>
          <cell r="F22">
            <v>106130</v>
          </cell>
          <cell r="G22" t="str">
            <v>RETENUE DU GOUET</v>
          </cell>
          <cell r="H22" t="str">
            <v>RETENUE DU GOUET A PLOUFRAGAN</v>
          </cell>
          <cell r="I22">
            <v>268959.49099999998</v>
          </cell>
          <cell r="J22">
            <v>6836493.9800000004</v>
          </cell>
          <cell r="K22" t="str">
            <v>Coordonnées du centroïde du plan d'eau</v>
          </cell>
        </row>
        <row r="23">
          <cell r="A23" t="str">
            <v>FRGL025</v>
          </cell>
          <cell r="B23" t="str">
            <v>L421412T</v>
          </cell>
          <cell r="C23" t="str">
            <v>L42-410T</v>
          </cell>
          <cell r="D23" t="str">
            <v>L421412T</v>
          </cell>
          <cell r="E23" t="str">
            <v>L42-4103</v>
          </cell>
          <cell r="F23">
            <v>106131</v>
          </cell>
          <cell r="G23" t="str">
            <v>COMPLEXE DE L'AGE</v>
          </cell>
          <cell r="H23" t="str">
            <v>COMPLEXE DE L'AGE A JOUILLAT</v>
          </cell>
          <cell r="I23">
            <v>614532.429</v>
          </cell>
          <cell r="J23">
            <v>6573409.2410000004</v>
          </cell>
          <cell r="K23" t="str">
            <v>Coordonnées du centroïde du plan d'eau</v>
          </cell>
        </row>
        <row r="24">
          <cell r="A24" t="str">
            <v>FRGL025_0</v>
          </cell>
          <cell r="G24" t="str">
            <v>COMPLEXE DE L'AGE (Retenue de Champsanglard)</v>
          </cell>
        </row>
        <row r="25">
          <cell r="A25" t="str">
            <v>FRGL026</v>
          </cell>
          <cell r="B25" t="str">
            <v>L022560</v>
          </cell>
          <cell r="C25" t="str">
            <v>L022560T</v>
          </cell>
          <cell r="D25" t="str">
            <v>L022560</v>
          </cell>
          <cell r="E25" t="str">
            <v>L0225603</v>
          </cell>
          <cell r="F25">
            <v>106132</v>
          </cell>
          <cell r="G25" t="str">
            <v>ETANG DE LA CHAPELLE</v>
          </cell>
          <cell r="H25" t="str">
            <v>ETANG DE LA CHAPELLE A LA CHAPELLE-SAINT-MARTIAL</v>
          </cell>
          <cell r="I25">
            <v>617226.80900000001</v>
          </cell>
          <cell r="J25">
            <v>6548528.6009999998</v>
          </cell>
          <cell r="K25" t="str">
            <v>Coordonnées du centroïde du plan d'eau</v>
          </cell>
        </row>
        <row r="26">
          <cell r="A26" t="str">
            <v>FRGL027</v>
          </cell>
          <cell r="B26" t="str">
            <v>L0--310</v>
          </cell>
          <cell r="C26" t="str">
            <v>L030-10T</v>
          </cell>
          <cell r="D26" t="str">
            <v>L0--310</v>
          </cell>
          <cell r="E26" t="str">
            <v>L0305103</v>
          </cell>
          <cell r="F26">
            <v>106133</v>
          </cell>
          <cell r="G26" t="str">
            <v>COMPLEXE DE LA ROCHE TALAMIE</v>
          </cell>
          <cell r="H26" t="str">
            <v>COMPLEXE DE LA ROCHE TALAMIE A CHATELUS-LE-MARCHEIX</v>
          </cell>
          <cell r="I26">
            <v>593763.576</v>
          </cell>
          <cell r="J26">
            <v>6546683.4409999996</v>
          </cell>
          <cell r="K26" t="str">
            <v>Coordonnées du point le plus profond (points de prélèvement eau et sédiment)</v>
          </cell>
        </row>
        <row r="27">
          <cell r="A27" t="str">
            <v>FRGL029</v>
          </cell>
          <cell r="B27" t="str">
            <v>L001530</v>
          </cell>
          <cell r="C27" t="str">
            <v>L001530T</v>
          </cell>
          <cell r="D27" t="str">
            <v>L001530</v>
          </cell>
          <cell r="E27" t="str">
            <v>L0015303</v>
          </cell>
          <cell r="F27">
            <v>106134</v>
          </cell>
          <cell r="G27" t="str">
            <v>RETENUE DU CHAMMET</v>
          </cell>
          <cell r="H27" t="str">
            <v>RETENUE DU CHAMMET A PEYRELEVADE</v>
          </cell>
          <cell r="I27">
            <v>621519.39</v>
          </cell>
          <cell r="J27">
            <v>6514033.3770000003</v>
          </cell>
          <cell r="K27" t="str">
            <v>Coordonnées du point le plus profond (points de prélèvement eau et sédiment)</v>
          </cell>
        </row>
        <row r="28">
          <cell r="A28" t="str">
            <v>FRGL030</v>
          </cell>
          <cell r="B28" t="str">
            <v>L401510</v>
          </cell>
          <cell r="C28" t="str">
            <v>L401510T</v>
          </cell>
          <cell r="D28" t="str">
            <v>L401510</v>
          </cell>
          <cell r="E28" t="str">
            <v>L4015103</v>
          </cell>
          <cell r="F28">
            <v>106135</v>
          </cell>
          <cell r="G28" t="str">
            <v>RETENUE DES COMBES</v>
          </cell>
          <cell r="H28" t="str">
            <v>RETENUE DES COMBES A FELLETIN</v>
          </cell>
          <cell r="I28">
            <v>635169.01100000006</v>
          </cell>
          <cell r="J28">
            <v>6535390.5140000004</v>
          </cell>
          <cell r="K28" t="str">
            <v>Coordonnées du centroïde du plan d'eau</v>
          </cell>
        </row>
        <row r="29">
          <cell r="A29" t="str">
            <v>FRGL032</v>
          </cell>
          <cell r="B29" t="str">
            <v>K517510</v>
          </cell>
          <cell r="C29" t="str">
            <v>K517510T</v>
          </cell>
          <cell r="D29" t="str">
            <v>K517510</v>
          </cell>
          <cell r="E29" t="str">
            <v>K5175103</v>
          </cell>
          <cell r="F29">
            <v>106136</v>
          </cell>
          <cell r="G29" t="str">
            <v>ETANG DES LANDES</v>
          </cell>
          <cell r="H29" t="str">
            <v>ETANG DES LANDES A LUSSAT</v>
          </cell>
          <cell r="I29">
            <v>647341.679</v>
          </cell>
          <cell r="J29">
            <v>6564754.4529999997</v>
          </cell>
          <cell r="K29" t="str">
            <v>Coordonnées du point le plus profond (points de prélèvement eau et sédiment)</v>
          </cell>
        </row>
        <row r="30">
          <cell r="A30" t="str">
            <v>FRGL033</v>
          </cell>
          <cell r="B30" t="str">
            <v>L451510</v>
          </cell>
          <cell r="C30" t="str">
            <v>L451510T</v>
          </cell>
          <cell r="D30" t="str">
            <v>L451510</v>
          </cell>
          <cell r="E30" t="str">
            <v>L4515103</v>
          </cell>
          <cell r="F30">
            <v>106137</v>
          </cell>
          <cell r="G30" t="str">
            <v>ETANG DE LA GRANDE CAZINE</v>
          </cell>
          <cell r="H30" t="str">
            <v>ETANG DE LA GRANDE CAZINE A NOTH</v>
          </cell>
          <cell r="I30">
            <v>590796.18599999999</v>
          </cell>
          <cell r="J30">
            <v>6572522.5099999998</v>
          </cell>
          <cell r="K30" t="str">
            <v>Coordonnées du centroïde du plan d'eau</v>
          </cell>
        </row>
        <row r="31">
          <cell r="A31" t="str">
            <v>FRGL034</v>
          </cell>
          <cell r="B31" t="str">
            <v>L011520</v>
          </cell>
          <cell r="C31" t="str">
            <v>L011520T</v>
          </cell>
          <cell r="D31" t="str">
            <v>L011520</v>
          </cell>
          <cell r="E31" t="str">
            <v>L0115203</v>
          </cell>
          <cell r="F31">
            <v>106138</v>
          </cell>
          <cell r="G31" t="str">
            <v>RETENUE DE VASSIVIERE</v>
          </cell>
          <cell r="H31" t="str">
            <v>RETENUE DE VASSIVIERE A ROYERE-DE-VASSIVIERE</v>
          </cell>
          <cell r="I31">
            <v>611136.53700000001</v>
          </cell>
          <cell r="J31">
            <v>6524199.4199999999</v>
          </cell>
          <cell r="K31" t="str">
            <v>Coordonnées du point le plus profond (points de prélèvement eau et sédiment)</v>
          </cell>
        </row>
        <row r="32">
          <cell r="A32" t="str">
            <v>FRGL035</v>
          </cell>
          <cell r="B32" t="str">
            <v>L020510</v>
          </cell>
          <cell r="C32" t="str">
            <v>L020500T</v>
          </cell>
          <cell r="D32" t="str">
            <v>L020510</v>
          </cell>
          <cell r="E32" t="str">
            <v>L0205103</v>
          </cell>
          <cell r="F32">
            <v>106139</v>
          </cell>
          <cell r="G32" t="str">
            <v>RETENUE DE LAVAUD GELADE</v>
          </cell>
          <cell r="H32" t="str">
            <v>RETENUE DE LAVAUD GELADE A ROYERE-DE-VASSIVIERE</v>
          </cell>
          <cell r="I32">
            <v>618900.97199999995</v>
          </cell>
          <cell r="J32">
            <v>6529116.1869999999</v>
          </cell>
          <cell r="K32" t="str">
            <v>Coordonnées du point le plus profond (points de prélèvement eau et sédiment)</v>
          </cell>
        </row>
        <row r="33">
          <cell r="A33" t="str">
            <v>FRGL036</v>
          </cell>
          <cell r="B33" t="str">
            <v>L03-410</v>
          </cell>
          <cell r="C33" t="str">
            <v>L03-508T</v>
          </cell>
          <cell r="D33" t="str">
            <v>L03-410</v>
          </cell>
          <cell r="E33" t="str">
            <v>L0325083</v>
          </cell>
          <cell r="F33">
            <v>106140</v>
          </cell>
          <cell r="G33" t="str">
            <v>COMPLEXE DE SAINT MARC</v>
          </cell>
          <cell r="H33" t="str">
            <v>COMPLEXE DE SAINT MARC A SAINT-LAURENT-LES-EGLISES</v>
          </cell>
          <cell r="I33">
            <v>580662.23499999999</v>
          </cell>
          <cell r="J33">
            <v>6537759.4780000001</v>
          </cell>
          <cell r="K33" t="str">
            <v>Coordonnées du point le plus profond (points de prélèvement eau et sédiment)</v>
          </cell>
        </row>
        <row r="34">
          <cell r="A34" t="str">
            <v>FRGL038</v>
          </cell>
          <cell r="B34" t="str">
            <v>J362510T</v>
          </cell>
          <cell r="C34" t="str">
            <v>J362510T</v>
          </cell>
          <cell r="D34" t="str">
            <v>J362510T</v>
          </cell>
          <cell r="E34" t="str">
            <v>J3625103</v>
          </cell>
          <cell r="F34">
            <v>106141</v>
          </cell>
          <cell r="G34" t="str">
            <v>RETENUE DE SAINT MICHEL</v>
          </cell>
          <cell r="H34" t="str">
            <v>RETENUE DE SAINT MICHEL A BRENNILIS</v>
          </cell>
          <cell r="I34">
            <v>191036.405</v>
          </cell>
          <cell r="J34">
            <v>6828070.5880000005</v>
          </cell>
          <cell r="K34" t="str">
            <v>Coordonnées du point le plus profond (points de prélèvement eau et sédiment)</v>
          </cell>
        </row>
        <row r="35">
          <cell r="A35" t="str">
            <v>FRGL039</v>
          </cell>
          <cell r="B35" t="str">
            <v>J340510T</v>
          </cell>
          <cell r="C35" t="str">
            <v>J340510T</v>
          </cell>
          <cell r="D35" t="str">
            <v>J340510T</v>
          </cell>
          <cell r="E35" t="str">
            <v>J3405103</v>
          </cell>
          <cell r="F35">
            <v>106142</v>
          </cell>
          <cell r="G35" t="str">
            <v>RETENUE DU DRENNEC</v>
          </cell>
          <cell r="H35" t="str">
            <v>RETENUE DU DRENNEC A COMMANA</v>
          </cell>
          <cell r="I35">
            <v>181868.03899999999</v>
          </cell>
          <cell r="J35">
            <v>6833275.8559999997</v>
          </cell>
          <cell r="K35" t="str">
            <v>Coordonnées du centroïde du plan d'eau</v>
          </cell>
        </row>
        <row r="36">
          <cell r="A36" t="str">
            <v>FRGL040</v>
          </cell>
          <cell r="B36" t="str">
            <v>J412510</v>
          </cell>
          <cell r="C36" t="str">
            <v>J412510T</v>
          </cell>
          <cell r="D36" t="str">
            <v>J412510</v>
          </cell>
          <cell r="E36" t="str">
            <v>J4125103</v>
          </cell>
          <cell r="F36">
            <v>106143</v>
          </cell>
          <cell r="G36" t="str">
            <v>RETENUE DU MOULIN NEUF</v>
          </cell>
          <cell r="H36" t="str">
            <v>RETENUE DU MOULIN NEUF A PLONEOUR-LANVERN</v>
          </cell>
          <cell r="I36">
            <v>159665.45699999999</v>
          </cell>
          <cell r="J36">
            <v>6779696.2240000004</v>
          </cell>
          <cell r="K36" t="str">
            <v>Coordonnées du centroïde du plan d'eau</v>
          </cell>
        </row>
        <row r="37">
          <cell r="A37" t="str">
            <v>FRGL041</v>
          </cell>
          <cell r="B37" t="str">
            <v>J751510</v>
          </cell>
          <cell r="C37" t="str">
            <v>J751510T</v>
          </cell>
          <cell r="D37" t="str">
            <v>J751510</v>
          </cell>
          <cell r="E37" t="str">
            <v>J7515103</v>
          </cell>
          <cell r="F37">
            <v>106144</v>
          </cell>
          <cell r="G37" t="str">
            <v>ETANG DE LA MUSSE</v>
          </cell>
          <cell r="H37" t="str">
            <v>GRAND ETANG DE LA MUSSE A BAULON</v>
          </cell>
          <cell r="I37">
            <v>331069.47100000002</v>
          </cell>
          <cell r="J37">
            <v>6778277.5580000002</v>
          </cell>
          <cell r="K37" t="str">
            <v>Coordonnées du point le plus profond (points de prélèvement eau et sédiment)</v>
          </cell>
        </row>
        <row r="38">
          <cell r="A38" t="str">
            <v>FRGL042</v>
          </cell>
          <cell r="B38" t="str">
            <v>J722990V</v>
          </cell>
          <cell r="C38" t="str">
            <v>J722960V</v>
          </cell>
          <cell r="D38" t="str">
            <v>J722990V</v>
          </cell>
          <cell r="E38" t="str">
            <v>J7229913</v>
          </cell>
          <cell r="F38">
            <v>106145</v>
          </cell>
          <cell r="G38" t="str">
            <v>GRAVIERES DE L'ETANG DE LA CHAISE</v>
          </cell>
          <cell r="H38" t="str">
            <v>GRAVIERES DE L'ETANG DE LA CHAISE A BRUZ</v>
          </cell>
          <cell r="I38">
            <v>344693.99099999998</v>
          </cell>
          <cell r="J38">
            <v>6781442.142</v>
          </cell>
          <cell r="K38" t="str">
            <v>Coordonnées du centroïde du plan d'eau</v>
          </cell>
        </row>
        <row r="39">
          <cell r="A39" t="str">
            <v>FRGL043</v>
          </cell>
          <cell r="B39" t="str">
            <v>J701510T</v>
          </cell>
          <cell r="C39" t="str">
            <v>J0701400</v>
          </cell>
          <cell r="D39" t="str">
            <v>J701510T</v>
          </cell>
          <cell r="E39" t="str">
            <v>J7015103</v>
          </cell>
          <cell r="F39">
            <v>106146</v>
          </cell>
          <cell r="G39" t="str">
            <v>RETENUE DE LA CHAPELLE ERBREE</v>
          </cell>
          <cell r="H39" t="str">
            <v>RETENUE DE LA CHAPELLE ERBREE A SAINT-M'HERVE</v>
          </cell>
          <cell r="I39">
            <v>394882.47</v>
          </cell>
          <cell r="J39">
            <v>6790702.0410000002</v>
          </cell>
          <cell r="K39" t="str">
            <v>Coordonnées du centroïde du plan d'eau</v>
          </cell>
        </row>
        <row r="40">
          <cell r="A40" t="str">
            <v>FRGL044</v>
          </cell>
          <cell r="B40" t="str">
            <v>J704510S</v>
          </cell>
          <cell r="C40" t="str">
            <v>J704510S</v>
          </cell>
          <cell r="D40" t="str">
            <v>J704510S</v>
          </cell>
          <cell r="E40" t="str">
            <v>J7045103</v>
          </cell>
          <cell r="F40">
            <v>106147</v>
          </cell>
          <cell r="G40" t="str">
            <v>ETANG DE CHATILLON</v>
          </cell>
          <cell r="H40" t="str">
            <v>ETANG DE CHATILLON A CHATILLON-EN-VENDELAIS</v>
          </cell>
          <cell r="I40">
            <v>389340.93699999998</v>
          </cell>
          <cell r="J40">
            <v>6801151.5140000004</v>
          </cell>
          <cell r="K40" t="str">
            <v>Coordonnées du centroïde du plan d'eau</v>
          </cell>
        </row>
        <row r="41">
          <cell r="A41" t="str">
            <v>FRGL045</v>
          </cell>
          <cell r="B41" t="str">
            <v>J702550</v>
          </cell>
          <cell r="C41" t="str">
            <v>J702550T</v>
          </cell>
          <cell r="D41" t="str">
            <v>J702550</v>
          </cell>
          <cell r="E41" t="str">
            <v>J7025503</v>
          </cell>
          <cell r="F41">
            <v>106148</v>
          </cell>
          <cell r="G41" t="str">
            <v>ETANG DE PAIN TOURTEAU</v>
          </cell>
          <cell r="H41" t="str">
            <v>ETANG DE PAIN TOURTEAU A ERBREE</v>
          </cell>
          <cell r="I41">
            <v>392717.66600000003</v>
          </cell>
          <cell r="J41">
            <v>6787395.0199999996</v>
          </cell>
          <cell r="K41" t="str">
            <v>Coordonnées du point le plus profond (points de prélèvement eau et sédiment)</v>
          </cell>
        </row>
        <row r="42">
          <cell r="A42" t="str">
            <v>FRGL046</v>
          </cell>
          <cell r="B42" t="str">
            <v>J702510</v>
          </cell>
          <cell r="C42" t="str">
            <v>J702510T</v>
          </cell>
          <cell r="D42" t="str">
            <v>J702510</v>
          </cell>
          <cell r="E42" t="str">
            <v>J7025103</v>
          </cell>
          <cell r="F42">
            <v>106149</v>
          </cell>
          <cell r="G42" t="str">
            <v>RETENUE DE LA VALIERE</v>
          </cell>
          <cell r="H42" t="str">
            <v>RETENUE DE LA VALIERE A ERBREE</v>
          </cell>
          <cell r="I42">
            <v>390537.27600000001</v>
          </cell>
          <cell r="J42">
            <v>6785550.1440000003</v>
          </cell>
          <cell r="K42" t="str">
            <v>Coordonnées du centroïde du plan d'eau</v>
          </cell>
        </row>
        <row r="43">
          <cell r="A43" t="str">
            <v>FRGL047</v>
          </cell>
          <cell r="B43" t="str">
            <v>J710540T</v>
          </cell>
          <cell r="C43" t="str">
            <v>J710540T</v>
          </cell>
          <cell r="D43" t="str">
            <v>J710540T</v>
          </cell>
          <cell r="E43" t="str">
            <v>J7105403</v>
          </cell>
          <cell r="F43">
            <v>106150</v>
          </cell>
          <cell r="G43" t="str">
            <v>ETANG DU BOULET</v>
          </cell>
          <cell r="H43" t="str">
            <v>ETANG DU BOULET A FEINS</v>
          </cell>
          <cell r="I43">
            <v>356030.80499999999</v>
          </cell>
          <cell r="J43">
            <v>6814475.3509999998</v>
          </cell>
          <cell r="K43" t="str">
            <v>Coordonnées du point le plus profond (points de prélèvement eau et sédiment)</v>
          </cell>
        </row>
        <row r="44">
          <cell r="A44" t="str">
            <v>FRGL048</v>
          </cell>
          <cell r="B44" t="str">
            <v>J711510S</v>
          </cell>
          <cell r="C44" t="str">
            <v>J711510T</v>
          </cell>
          <cell r="D44" t="str">
            <v>J711510S</v>
          </cell>
          <cell r="E44" t="str">
            <v>J7115103</v>
          </cell>
          <cell r="F44">
            <v>106151</v>
          </cell>
          <cell r="G44" t="str">
            <v>ETANG D'OUEE</v>
          </cell>
          <cell r="H44" t="str">
            <v>ETANG D'OUEE A GOSNE</v>
          </cell>
          <cell r="I44">
            <v>368446.42499999999</v>
          </cell>
          <cell r="J44">
            <v>6805410.8430000003</v>
          </cell>
          <cell r="K44" t="str">
            <v>Coordonnées du point le plus profond (points de prélèvement eau et sédiment)</v>
          </cell>
        </row>
        <row r="45">
          <cell r="A45" t="str">
            <v>FRGL049</v>
          </cell>
          <cell r="B45" t="str">
            <v>J740910</v>
          </cell>
          <cell r="C45" t="str">
            <v>J740910V</v>
          </cell>
          <cell r="D45" t="str">
            <v>J740910</v>
          </cell>
          <cell r="E45" t="str">
            <v>J7409103</v>
          </cell>
          <cell r="F45">
            <v>106152</v>
          </cell>
          <cell r="G45" t="str">
            <v>GRAVIERES DE LA RIVIERE KERSAN</v>
          </cell>
          <cell r="H45" t="str">
            <v>GRAVIERES DE LA RIVIERE KERSAN A GOVEN</v>
          </cell>
          <cell r="I45">
            <v>343897.33799999999</v>
          </cell>
          <cell r="J45">
            <v>6780012.6330000004</v>
          </cell>
          <cell r="K45" t="str">
            <v>Coordonnées du centroïde du plan d'eau</v>
          </cell>
        </row>
        <row r="46">
          <cell r="A46" t="str">
            <v>FRGL050</v>
          </cell>
          <cell r="B46" t="str">
            <v>J733530S</v>
          </cell>
          <cell r="C46" t="str">
            <v>J733530S</v>
          </cell>
          <cell r="D46" t="str">
            <v>J733530S</v>
          </cell>
          <cell r="E46" t="str">
            <v>J7335303</v>
          </cell>
          <cell r="F46">
            <v>106153</v>
          </cell>
          <cell r="G46" t="str">
            <v>ETANG DE TREMELIN</v>
          </cell>
          <cell r="H46" t="str">
            <v>ETANG DE TREMELIN A IFFENDIC</v>
          </cell>
          <cell r="I46">
            <v>325855.42700000003</v>
          </cell>
          <cell r="J46">
            <v>6789474.4000000004</v>
          </cell>
          <cell r="K46" t="str">
            <v>Coordonnées du point le plus profond (points de prélèvement eau et sédiment)</v>
          </cell>
        </row>
        <row r="47">
          <cell r="A47" t="str">
            <v>FRGL051</v>
          </cell>
          <cell r="B47" t="str">
            <v>J741410S</v>
          </cell>
          <cell r="C47" t="str">
            <v>J74-410T</v>
          </cell>
          <cell r="D47" t="str">
            <v>J741410S</v>
          </cell>
          <cell r="E47" t="str">
            <v>J74-4103</v>
          </cell>
          <cell r="F47">
            <v>106154</v>
          </cell>
          <cell r="G47" t="str">
            <v>ETANG DE MARCILLE</v>
          </cell>
          <cell r="H47" t="str">
            <v>ETANG DE MARCILLE A MARCILLE-ROBERT</v>
          </cell>
          <cell r="I47">
            <v>374185.21</v>
          </cell>
          <cell r="J47">
            <v>6769978.7379999999</v>
          </cell>
          <cell r="K47" t="str">
            <v>Coordonnées du point le plus profond (points de prélèvement eau et sédiment)</v>
          </cell>
        </row>
        <row r="48">
          <cell r="A48" t="str">
            <v>FRGL052</v>
          </cell>
          <cell r="B48" t="str">
            <v>J760510</v>
          </cell>
          <cell r="C48" t="str">
            <v>J760510T</v>
          </cell>
          <cell r="D48" t="str">
            <v>J760510</v>
          </cell>
          <cell r="E48" t="str">
            <v>J7605103</v>
          </cell>
          <cell r="F48">
            <v>106155</v>
          </cell>
          <cell r="G48" t="str">
            <v>ETANG DE LA FORGE</v>
          </cell>
          <cell r="H48" t="str">
            <v>ETANG DE LA FORGE A MARTIGNE-FERCHAUD</v>
          </cell>
          <cell r="I48">
            <v>377950.88500000001</v>
          </cell>
          <cell r="J48">
            <v>6757082.8080000002</v>
          </cell>
          <cell r="K48" t="str">
            <v>Coordonnées du centroïde du plan d'eau</v>
          </cell>
        </row>
        <row r="49">
          <cell r="A49" t="str">
            <v>FRGL053</v>
          </cell>
          <cell r="B49" t="str">
            <v>J741510S</v>
          </cell>
          <cell r="C49" t="str">
            <v>J741510T</v>
          </cell>
          <cell r="D49" t="str">
            <v>J741510S</v>
          </cell>
          <cell r="E49" t="str">
            <v>J7415103</v>
          </cell>
          <cell r="F49">
            <v>106156</v>
          </cell>
          <cell r="G49" t="str">
            <v>ETANG DE CARCRAON</v>
          </cell>
          <cell r="H49" t="str">
            <v>ETANG DE CARCRAON A MOUTIERS</v>
          </cell>
          <cell r="I49">
            <v>382239.31699999998</v>
          </cell>
          <cell r="J49">
            <v>6771633.6090000002</v>
          </cell>
          <cell r="K49" t="str">
            <v>Coordonnées du point le plus profond (points de prélèvement eau et sédiment)</v>
          </cell>
        </row>
        <row r="50">
          <cell r="A50" t="str">
            <v>FRGL054</v>
          </cell>
          <cell r="B50" t="str">
            <v>J860530S</v>
          </cell>
          <cell r="C50" t="str">
            <v>J860530T</v>
          </cell>
          <cell r="D50" t="str">
            <v>J860530S</v>
          </cell>
          <cell r="E50" t="str">
            <v>J8605303</v>
          </cell>
          <cell r="F50">
            <v>106157</v>
          </cell>
          <cell r="G50" t="str">
            <v>ETANG DE PAIMPONT</v>
          </cell>
          <cell r="H50" t="str">
            <v>ETANG DE PAIMPONT A PAIMPONT</v>
          </cell>
          <cell r="I50">
            <v>314441.90899999999</v>
          </cell>
          <cell r="J50">
            <v>6781478.9029999999</v>
          </cell>
          <cell r="K50" t="str">
            <v>Coordonnées du point le plus profond (points de prélèvement eau et sédiment)</v>
          </cell>
        </row>
        <row r="51">
          <cell r="A51" t="str">
            <v>FRGL055</v>
          </cell>
          <cell r="B51" t="str">
            <v>J860570</v>
          </cell>
          <cell r="C51" t="str">
            <v>J860570T</v>
          </cell>
          <cell r="D51" t="str">
            <v>J860570</v>
          </cell>
          <cell r="E51" t="str">
            <v>J8605703</v>
          </cell>
          <cell r="F51">
            <v>106158</v>
          </cell>
          <cell r="G51" t="str">
            <v>ETANG DU PAS DU HOUX</v>
          </cell>
          <cell r="H51" t="str">
            <v>ETANG DU PAS DU HOUX A PAIMPONT</v>
          </cell>
          <cell r="I51">
            <v>317355.98100000003</v>
          </cell>
          <cell r="J51">
            <v>6783300.909</v>
          </cell>
          <cell r="K51" t="str">
            <v>Coordonnées du centroïde du plan d'eau</v>
          </cell>
        </row>
        <row r="52">
          <cell r="A52" t="str">
            <v>FRGL056</v>
          </cell>
          <cell r="B52" t="str">
            <v>J722910</v>
          </cell>
          <cell r="C52" t="str">
            <v>J722920V</v>
          </cell>
          <cell r="D52" t="str">
            <v>J722910</v>
          </cell>
          <cell r="E52" t="str">
            <v>J7229103</v>
          </cell>
          <cell r="F52">
            <v>106159</v>
          </cell>
          <cell r="G52" t="str">
            <v>GRAVIERES DE LA PIBLAIS</v>
          </cell>
          <cell r="H52" t="str">
            <v>GRAVIERES DE LA PIBLAIS A SAINT-JACQUES-DE-LA-LANDE</v>
          </cell>
          <cell r="I52">
            <v>347144.37599999999</v>
          </cell>
          <cell r="J52">
            <v>6787790.7819999997</v>
          </cell>
          <cell r="K52" t="str">
            <v>Coordonnées du point le plus profond (points de prélèvement eau et sédiment)</v>
          </cell>
        </row>
        <row r="53">
          <cell r="A53" t="str">
            <v>FRGL057</v>
          </cell>
          <cell r="B53" t="str">
            <v>J736520</v>
          </cell>
          <cell r="C53" t="str">
            <v>J736520T</v>
          </cell>
          <cell r="D53" t="str">
            <v>J736520</v>
          </cell>
          <cell r="E53" t="str">
            <v>J7365203</v>
          </cell>
          <cell r="F53">
            <v>106160</v>
          </cell>
          <cell r="G53" t="str">
            <v>RETENUE DE LA CHEZE</v>
          </cell>
          <cell r="H53" t="str">
            <v>RETENUE DE LA CHEZE A SAINT-THURIAL</v>
          </cell>
          <cell r="I53">
            <v>328860.20500000002</v>
          </cell>
          <cell r="J53">
            <v>6780473.0609999998</v>
          </cell>
          <cell r="K53" t="str">
            <v>Coordonnées du centroïde du plan d'eau</v>
          </cell>
        </row>
        <row r="54">
          <cell r="A54" t="str">
            <v>FRGL058</v>
          </cell>
          <cell r="B54" t="str">
            <v>J932500T</v>
          </cell>
          <cell r="C54" t="str">
            <v>J932500T</v>
          </cell>
          <cell r="D54" t="str">
            <v>J932500T</v>
          </cell>
          <cell r="E54" t="str">
            <v>J9--5003</v>
          </cell>
          <cell r="F54">
            <v>106161</v>
          </cell>
          <cell r="G54" t="str">
            <v>RETENUE D'ARZAL</v>
          </cell>
          <cell r="H54" t="str">
            <v>RETENUE D'ARZAL A NIVILLAC</v>
          </cell>
          <cell r="I54">
            <v>296532.11599999998</v>
          </cell>
          <cell r="J54">
            <v>6725145.6960000005</v>
          </cell>
          <cell r="K54" t="str">
            <v>Coordonnées du point le plus profond (points de prélèvement eau et sédiment)</v>
          </cell>
        </row>
        <row r="55">
          <cell r="A55" t="str">
            <v>FRGL059</v>
          </cell>
          <cell r="B55" t="str">
            <v>J100520T</v>
          </cell>
          <cell r="C55" t="str">
            <v>J100510T</v>
          </cell>
          <cell r="D55" t="str">
            <v>J100520T</v>
          </cell>
          <cell r="E55" t="str">
            <v>J1005103</v>
          </cell>
          <cell r="F55">
            <v>106162</v>
          </cell>
          <cell r="G55" t="str">
            <v>COMPLEXE DU BOIS JOLI</v>
          </cell>
          <cell r="H55" t="str">
            <v>COMPLEXE DU BOIS JOLI A PLOUBALAY</v>
          </cell>
          <cell r="I55">
            <v>324758.38099999999</v>
          </cell>
          <cell r="J55">
            <v>6842058.6349999998</v>
          </cell>
          <cell r="K55" t="str">
            <v>Coordonnées du centroïde du plan d'eau</v>
          </cell>
        </row>
        <row r="56">
          <cell r="A56" t="str">
            <v>FRGL060</v>
          </cell>
          <cell r="B56" t="str">
            <v>J705500T</v>
          </cell>
          <cell r="C56" t="str">
            <v>J705500T</v>
          </cell>
          <cell r="D56" t="str">
            <v>J705500T</v>
          </cell>
          <cell r="E56" t="str">
            <v>J7055003</v>
          </cell>
          <cell r="F56">
            <v>106163</v>
          </cell>
          <cell r="G56" t="str">
            <v>RETENUE DE VILLAUMUR</v>
          </cell>
          <cell r="H56" t="str">
            <v>RETENUE DE VILLAUMUR A MONTREUIL-SOUS-PEROUSE</v>
          </cell>
          <cell r="I56">
            <v>380726.32199999999</v>
          </cell>
          <cell r="J56">
            <v>6789551.8770000003</v>
          </cell>
          <cell r="K56" t="str">
            <v>Coordonnées du point le plus profond (points de prélèvement eau et sédiment)</v>
          </cell>
        </row>
        <row r="57">
          <cell r="A57" t="str">
            <v>FRGL061</v>
          </cell>
          <cell r="B57" t="str">
            <v>L453500R</v>
          </cell>
          <cell r="C57" t="str">
            <v>L45-300T</v>
          </cell>
          <cell r="D57" t="str">
            <v>L453500R</v>
          </cell>
          <cell r="E57" t="str">
            <v>L45-5103</v>
          </cell>
          <cell r="F57">
            <v>106164</v>
          </cell>
          <cell r="G57" t="str">
            <v>COMPLEXE D'EGUZON</v>
          </cell>
          <cell r="H57" t="str">
            <v>COMPLEXE D'EGUZON A SAINT-PLANTAIRE</v>
          </cell>
          <cell r="I57">
            <v>593696.826</v>
          </cell>
          <cell r="J57">
            <v>6595738.148</v>
          </cell>
          <cell r="K57" t="str">
            <v>Coordonnées du point le plus profond (points de prélèvement eau et sédiment)</v>
          </cell>
        </row>
        <row r="58">
          <cell r="A58" t="str">
            <v>FRGL063</v>
          </cell>
          <cell r="B58" t="str">
            <v>L611699</v>
          </cell>
          <cell r="C58" t="str">
            <v>L611699T</v>
          </cell>
          <cell r="D58" t="str">
            <v>L611699</v>
          </cell>
          <cell r="E58" t="str">
            <v>L6116993</v>
          </cell>
          <cell r="F58">
            <v>106165</v>
          </cell>
          <cell r="G58" t="str">
            <v>ETANG DE BELLEBOUCHE</v>
          </cell>
          <cell r="H58" t="str">
            <v>ETANG DE BELLEBOUCHE A MEZIERES-EN-BRENNE</v>
          </cell>
          <cell r="I58">
            <v>570903.21900000004</v>
          </cell>
          <cell r="J58">
            <v>6633341.3310000002</v>
          </cell>
          <cell r="K58" t="str">
            <v>Coordonnées du centroïde du plan d'eau</v>
          </cell>
        </row>
        <row r="59">
          <cell r="A59" t="str">
            <v>FRGL065</v>
          </cell>
          <cell r="B59" t="str">
            <v>L612821</v>
          </cell>
          <cell r="C59" t="str">
            <v>L612821T</v>
          </cell>
          <cell r="D59" t="str">
            <v>L612821</v>
          </cell>
          <cell r="E59" t="str">
            <v>L6128213</v>
          </cell>
          <cell r="F59">
            <v>106166</v>
          </cell>
          <cell r="G59" t="str">
            <v>ETANG DE BIGNOTOI</v>
          </cell>
          <cell r="H59" t="str">
            <v>ETANG DE BIGNOTOI A MIGNE</v>
          </cell>
          <cell r="I59">
            <v>566510.75</v>
          </cell>
          <cell r="J59">
            <v>6630053.5690000001</v>
          </cell>
          <cell r="K59" t="str">
            <v>Coordonnées du centroïde du plan d'eau</v>
          </cell>
        </row>
        <row r="60">
          <cell r="A60" t="str">
            <v>FRGL066</v>
          </cell>
          <cell r="B60" t="str">
            <v>L612613</v>
          </cell>
          <cell r="C60" t="str">
            <v>L612613T</v>
          </cell>
          <cell r="D60" t="str">
            <v>L612613</v>
          </cell>
          <cell r="E60" t="str">
            <v>L6126133</v>
          </cell>
          <cell r="F60">
            <v>106167</v>
          </cell>
          <cell r="G60" t="str">
            <v>ETANG LE SAULT</v>
          </cell>
          <cell r="H60" t="str">
            <v>ETANG LE SAULT A MIGNE</v>
          </cell>
          <cell r="I60">
            <v>566150.06999999995</v>
          </cell>
          <cell r="J60">
            <v>6627468.6239999998</v>
          </cell>
          <cell r="K60" t="str">
            <v>Coordonnées du point le plus profond (points de prélèvement eau et sédiment)</v>
          </cell>
        </row>
        <row r="61">
          <cell r="A61" t="str">
            <v>FRGL066_0</v>
          </cell>
          <cell r="B61" t="str">
            <v>L612615</v>
          </cell>
          <cell r="C61" t="str">
            <v>L612615T</v>
          </cell>
          <cell r="D61" t="str">
            <v>L612615</v>
          </cell>
          <cell r="E61" t="str">
            <v>L6126153</v>
          </cell>
          <cell r="F61">
            <v>110367</v>
          </cell>
          <cell r="G61" t="str">
            <v>ETANG LE BLIZON</v>
          </cell>
          <cell r="H61" t="str">
            <v>ETANG LE BLIZON A ROSNAY</v>
          </cell>
          <cell r="I61">
            <v>564484.6</v>
          </cell>
          <cell r="J61">
            <v>6628446</v>
          </cell>
          <cell r="K61" t="str">
            <v>Coordonnées du point le plus profond (points de prélèvement eau et sédiment)</v>
          </cell>
        </row>
        <row r="62">
          <cell r="A62" t="str">
            <v>FRGL068</v>
          </cell>
          <cell r="B62" t="str">
            <v>L474520</v>
          </cell>
          <cell r="C62" t="str">
            <v>L474520T</v>
          </cell>
          <cell r="D62" t="str">
            <v>L474520</v>
          </cell>
          <cell r="E62" t="str">
            <v>L4745203</v>
          </cell>
          <cell r="F62">
            <v>106168</v>
          </cell>
          <cell r="G62" t="str">
            <v>ETANG DU COUDREAU</v>
          </cell>
          <cell r="H62" t="str">
            <v>ETANG DU COUDREAU A ROSNAY</v>
          </cell>
          <cell r="I62">
            <v>566647.23899999994</v>
          </cell>
          <cell r="J62">
            <v>6623580.5619999999</v>
          </cell>
          <cell r="K62" t="str">
            <v>Coordonnées du centroïde du plan d'eau</v>
          </cell>
        </row>
        <row r="63">
          <cell r="A63" t="str">
            <v>FRGL069</v>
          </cell>
          <cell r="B63" t="str">
            <v>L611926</v>
          </cell>
          <cell r="C63" t="str">
            <v>L611926S</v>
          </cell>
          <cell r="D63" t="str">
            <v>L611926</v>
          </cell>
          <cell r="E63" t="str">
            <v>L6119263</v>
          </cell>
          <cell r="F63">
            <v>106169</v>
          </cell>
          <cell r="G63" t="str">
            <v>ETANG DU COUVENT</v>
          </cell>
          <cell r="H63" t="str">
            <v>ETANG DU COUVENT A SAINT-MICHEL-EN-BRENNE</v>
          </cell>
          <cell r="I63">
            <v>562470.424</v>
          </cell>
          <cell r="J63">
            <v>6634716.5760000004</v>
          </cell>
          <cell r="K63" t="str">
            <v>Coordonnées du centroïde du plan d'eau</v>
          </cell>
        </row>
        <row r="64">
          <cell r="A64" t="str">
            <v>FRGL070</v>
          </cell>
          <cell r="B64" t="str">
            <v>L475510</v>
          </cell>
          <cell r="C64" t="str">
            <v>L47-5-0R</v>
          </cell>
          <cell r="D64" t="str">
            <v>L475510</v>
          </cell>
          <cell r="E64" t="str">
            <v>L4755103</v>
          </cell>
          <cell r="F64">
            <v>106170</v>
          </cell>
          <cell r="G64" t="str">
            <v>COMPLEXE DE FONTGOMBAULT</v>
          </cell>
          <cell r="H64" t="str">
            <v>COMPLEXE DE FONTGOMBAULT A DOUADIC</v>
          </cell>
          <cell r="I64">
            <v>557046.91</v>
          </cell>
          <cell r="J64">
            <v>6625350.1780000003</v>
          </cell>
          <cell r="K64" t="str">
            <v>Coordonnées du centroïde du plan d'eau</v>
          </cell>
        </row>
        <row r="65">
          <cell r="A65" t="str">
            <v>FRGL071</v>
          </cell>
          <cell r="B65" t="str">
            <v>L612857</v>
          </cell>
          <cell r="C65" t="str">
            <v>L612857T</v>
          </cell>
          <cell r="D65" t="str">
            <v>L612857</v>
          </cell>
          <cell r="E65" t="str">
            <v>L6128573</v>
          </cell>
          <cell r="F65">
            <v>106171</v>
          </cell>
          <cell r="G65" t="str">
            <v>ETANG DE GABRIAU</v>
          </cell>
          <cell r="H65" t="str">
            <v>ETANG DE GABRIAU A LINGE</v>
          </cell>
          <cell r="I65">
            <v>558724.755</v>
          </cell>
          <cell r="J65">
            <v>6630349.2359999996</v>
          </cell>
          <cell r="K65" t="str">
            <v>Coordonnées du centroïde du plan d'eau</v>
          </cell>
        </row>
        <row r="66">
          <cell r="A66" t="str">
            <v>FRGL072</v>
          </cell>
          <cell r="B66" t="str">
            <v>L612851</v>
          </cell>
          <cell r="C66" t="str">
            <v>L612851T</v>
          </cell>
          <cell r="D66" t="str">
            <v>L612851</v>
          </cell>
          <cell r="E66" t="str">
            <v>L6128513</v>
          </cell>
          <cell r="F66">
            <v>106172</v>
          </cell>
          <cell r="G66" t="str">
            <v>ETANG DE LA GABRIERE</v>
          </cell>
          <cell r="H66" t="str">
            <v>ETANG DE LA GABRIERE A LINGE</v>
          </cell>
          <cell r="I66">
            <v>560424.27399999998</v>
          </cell>
          <cell r="J66">
            <v>6629924.4139999999</v>
          </cell>
          <cell r="K66" t="str">
            <v>Coordonnées du centroïde du plan d'eau</v>
          </cell>
        </row>
        <row r="67">
          <cell r="A67" t="str">
            <v>FRGL073</v>
          </cell>
          <cell r="B67" t="str">
            <v>L611595</v>
          </cell>
          <cell r="C67" t="str">
            <v>L611595T</v>
          </cell>
          <cell r="D67" t="str">
            <v>L611595</v>
          </cell>
          <cell r="E67" t="str">
            <v>L6115953</v>
          </cell>
          <cell r="F67">
            <v>106173</v>
          </cell>
          <cell r="G67" t="str">
            <v>ETANG GABY</v>
          </cell>
          <cell r="H67" t="str">
            <v>ETANG GABY A VENDOEUVRES</v>
          </cell>
          <cell r="I67">
            <v>575747.85400000005</v>
          </cell>
          <cell r="J67">
            <v>6629455.9450000003</v>
          </cell>
          <cell r="K67" t="str">
            <v>Coordonnées du centroïde du plan d'eau</v>
          </cell>
        </row>
        <row r="68">
          <cell r="A68" t="str">
            <v>FRGL074</v>
          </cell>
          <cell r="B68" t="str">
            <v>L611510S</v>
          </cell>
          <cell r="C68" t="str">
            <v>L611510S</v>
          </cell>
          <cell r="D68" t="str">
            <v>L611510S</v>
          </cell>
          <cell r="E68" t="str">
            <v>L6115103</v>
          </cell>
          <cell r="F68">
            <v>106174</v>
          </cell>
          <cell r="G68" t="str">
            <v>ETANG DU MEZ</v>
          </cell>
          <cell r="H68" t="str">
            <v>ETANG DU MEZ A MEOBECQ</v>
          </cell>
          <cell r="I68">
            <v>581237.92299999995</v>
          </cell>
          <cell r="J68">
            <v>6628620.7510000002</v>
          </cell>
          <cell r="K68" t="str">
            <v>Coordonnées du centroïde du plan d'eau</v>
          </cell>
        </row>
        <row r="69">
          <cell r="A69" t="str">
            <v>FRGL075</v>
          </cell>
          <cell r="B69" t="str">
            <v>L612888</v>
          </cell>
          <cell r="C69" t="str">
            <v>L612888T</v>
          </cell>
          <cell r="D69" t="str">
            <v>L612888</v>
          </cell>
          <cell r="E69" t="str">
            <v>L6128883</v>
          </cell>
          <cell r="F69">
            <v>106175</v>
          </cell>
          <cell r="G69" t="str">
            <v>ETANG DE MIGNE</v>
          </cell>
          <cell r="H69" t="str">
            <v>ETANG DE MIGNE A MIGNE</v>
          </cell>
          <cell r="I69">
            <v>572307.88500000001</v>
          </cell>
          <cell r="J69">
            <v>6625970.4220000003</v>
          </cell>
          <cell r="K69" t="str">
            <v>Coordonnées du centroïde du plan d'eau</v>
          </cell>
        </row>
        <row r="70">
          <cell r="A70" t="str">
            <v>FRGL076</v>
          </cell>
          <cell r="B70" t="str">
            <v>L472615</v>
          </cell>
          <cell r="C70" t="str">
            <v>L472615T</v>
          </cell>
          <cell r="D70" t="str">
            <v>L472615</v>
          </cell>
          <cell r="E70" t="str">
            <v>L4726153</v>
          </cell>
          <cell r="F70">
            <v>106176</v>
          </cell>
          <cell r="G70" t="str">
            <v>ETANG DES FOURDINES</v>
          </cell>
          <cell r="H70" t="str">
            <v>ETANG DES FOURDINES A RUFFEC</v>
          </cell>
          <cell r="I70">
            <v>563676.37699999998</v>
          </cell>
          <cell r="J70">
            <v>6618542.3439999996</v>
          </cell>
          <cell r="K70" t="str">
            <v>Coordonnées du centroïde du plan d'eau</v>
          </cell>
        </row>
        <row r="71">
          <cell r="A71" t="str">
            <v>FRGL077</v>
          </cell>
          <cell r="B71" t="str">
            <v>L610504S</v>
          </cell>
          <cell r="C71" t="str">
            <v>L610504S</v>
          </cell>
          <cell r="D71" t="str">
            <v>L610504S</v>
          </cell>
          <cell r="E71" t="str">
            <v>L6105043</v>
          </cell>
          <cell r="F71">
            <v>106177</v>
          </cell>
          <cell r="G71" t="str">
            <v>ETANG DES LOGES</v>
          </cell>
          <cell r="H71" t="str">
            <v>ETANG DE GRANDEFFE A NIHERNE</v>
          </cell>
          <cell r="I71">
            <v>589461.89</v>
          </cell>
          <cell r="J71">
            <v>6630068.9309999999</v>
          </cell>
          <cell r="K71" t="str">
            <v>Coordonnées du centroïde du plan d'eau</v>
          </cell>
        </row>
        <row r="72">
          <cell r="A72" t="str">
            <v>FRGL079</v>
          </cell>
          <cell r="B72" t="str">
            <v>L611713</v>
          </cell>
          <cell r="C72" t="str">
            <v>L611713S</v>
          </cell>
          <cell r="D72" t="str">
            <v>L611713</v>
          </cell>
          <cell r="E72" t="str">
            <v>L6117133</v>
          </cell>
          <cell r="F72">
            <v>106178</v>
          </cell>
          <cell r="G72" t="str">
            <v>ETANG DE PIEGU</v>
          </cell>
          <cell r="H72" t="str">
            <v>ETANG DE PIEGU A MEZIERES-EN-BRENNE</v>
          </cell>
          <cell r="I72">
            <v>567644.36100000003</v>
          </cell>
          <cell r="J72">
            <v>6635567.767</v>
          </cell>
          <cell r="K72" t="str">
            <v>Coordonnées du centroïde du plan d'eau</v>
          </cell>
        </row>
        <row r="73">
          <cell r="A73" t="str">
            <v>FRGL080</v>
          </cell>
          <cell r="B73" t="str">
            <v>L612864</v>
          </cell>
          <cell r="C73" t="str">
            <v>L612864T</v>
          </cell>
          <cell r="D73" t="str">
            <v>L612864</v>
          </cell>
          <cell r="E73" t="str">
            <v>L6128643</v>
          </cell>
          <cell r="F73">
            <v>106179</v>
          </cell>
          <cell r="G73" t="str">
            <v>ETANG PURAIS</v>
          </cell>
          <cell r="H73" t="str">
            <v>ETANG PURAIS A LINGE</v>
          </cell>
          <cell r="I73">
            <v>555594.50300000003</v>
          </cell>
          <cell r="J73">
            <v>6629375.0800000001</v>
          </cell>
          <cell r="K73" t="str">
            <v>Coordonnées du centroïde du plan d'eau</v>
          </cell>
        </row>
        <row r="74">
          <cell r="A74" t="str">
            <v>FRGL081</v>
          </cell>
          <cell r="B74" t="str">
            <v>L611711</v>
          </cell>
          <cell r="C74" t="str">
            <v>L611985T</v>
          </cell>
          <cell r="D74" t="str">
            <v>L611711</v>
          </cell>
          <cell r="E74" t="str">
            <v>L6117113</v>
          </cell>
          <cell r="F74">
            <v>106180</v>
          </cell>
          <cell r="G74" t="str">
            <v>ETANG DU RENARD</v>
          </cell>
          <cell r="H74" t="str">
            <v>ETANG DU RENARD A MEZIERES-EN-BRENNE</v>
          </cell>
          <cell r="I74">
            <v>568388.46499999997</v>
          </cell>
          <cell r="J74">
            <v>6635014.9950000001</v>
          </cell>
          <cell r="K74" t="str">
            <v>Coordonnées du centroïde du plan d'eau</v>
          </cell>
        </row>
        <row r="75">
          <cell r="A75" t="str">
            <v>FRGL083</v>
          </cell>
          <cell r="B75" t="str">
            <v>L611725</v>
          </cell>
          <cell r="C75" t="str">
            <v>L611725T</v>
          </cell>
          <cell r="D75" t="str">
            <v>L611725</v>
          </cell>
          <cell r="E75" t="str">
            <v>L6117253</v>
          </cell>
          <cell r="F75">
            <v>106181</v>
          </cell>
          <cell r="G75" t="str">
            <v>ETANG DES VIGNEAUX</v>
          </cell>
          <cell r="H75" t="str">
            <v>ETANG DES VIGNEAUX A MEZIERES-EN-BRENNE</v>
          </cell>
          <cell r="I75">
            <v>567946.62300000002</v>
          </cell>
          <cell r="J75">
            <v>6631900.1320000002</v>
          </cell>
          <cell r="K75" t="str">
            <v>Coordonnées du point le plus profond (points de prélèvement eau et sédiment)</v>
          </cell>
        </row>
        <row r="76">
          <cell r="A76" t="str">
            <v>FRGL084</v>
          </cell>
          <cell r="B76" t="str">
            <v>L611757</v>
          </cell>
          <cell r="C76" t="str">
            <v>L611757T</v>
          </cell>
          <cell r="D76" t="str">
            <v>L611757</v>
          </cell>
          <cell r="E76" t="str">
            <v>L6117573</v>
          </cell>
          <cell r="F76">
            <v>106182</v>
          </cell>
          <cell r="G76" t="str">
            <v>ETANG BAIGNE-JEAN</v>
          </cell>
          <cell r="H76" t="str">
            <v>ETANG BAIGNE-JEAN A MEZIERES-EN-BRENNE</v>
          </cell>
          <cell r="I76">
            <v>564489.34699999995</v>
          </cell>
          <cell r="J76">
            <v>6633590.6320000002</v>
          </cell>
          <cell r="K76" t="str">
            <v>Coordonnées du centroïde du plan d'eau</v>
          </cell>
        </row>
        <row r="77">
          <cell r="A77" t="str">
            <v>FRGL085</v>
          </cell>
          <cell r="B77" t="str">
            <v>K041999</v>
          </cell>
          <cell r="C77" t="str">
            <v>K042400T</v>
          </cell>
          <cell r="D77" t="str">
            <v>K041999</v>
          </cell>
          <cell r="E77" t="str">
            <v>K0435003</v>
          </cell>
          <cell r="F77">
            <v>106183</v>
          </cell>
          <cell r="G77" t="str">
            <v>COMPLEXE DE LAVALETTE</v>
          </cell>
          <cell r="H77" t="str">
            <v>COMPLEXE DE LAVALETTE A CHENEREILLES</v>
          </cell>
          <cell r="I77">
            <v>795392.21499999997</v>
          </cell>
          <cell r="J77">
            <v>6450409.1189999999</v>
          </cell>
          <cell r="K77" t="str">
            <v>Coordonnées du point le plus profond (points de prélèvement eau et sédiment)</v>
          </cell>
        </row>
        <row r="78">
          <cell r="A78" t="str">
            <v>FRGL087</v>
          </cell>
          <cell r="B78" t="str">
            <v>J735500S</v>
          </cell>
          <cell r="C78" t="str">
            <v>J735500S</v>
          </cell>
          <cell r="D78" t="str">
            <v>J735500S</v>
          </cell>
          <cell r="E78" t="str">
            <v>J7355003</v>
          </cell>
          <cell r="F78">
            <v>106184</v>
          </cell>
          <cell r="G78" t="str">
            <v>ETANG DE CAREIL</v>
          </cell>
          <cell r="H78" t="str">
            <v>ETANG DE CAREIL A IFFENDIC</v>
          </cell>
          <cell r="I78">
            <v>327020.696</v>
          </cell>
          <cell r="J78">
            <v>6787030.5650000004</v>
          </cell>
          <cell r="K78" t="str">
            <v>Coordonnées du point le plus profond (points de prélèvement eau et sédiment)</v>
          </cell>
        </row>
        <row r="79">
          <cell r="A79" t="str">
            <v>FRGL088</v>
          </cell>
          <cell r="B79" t="str">
            <v>L6125793</v>
          </cell>
          <cell r="C79" t="str">
            <v>L612579T</v>
          </cell>
          <cell r="D79" t="str">
            <v>L6125793</v>
          </cell>
          <cell r="E79" t="str">
            <v>L6125793</v>
          </cell>
          <cell r="F79">
            <v>106185</v>
          </cell>
          <cell r="G79" t="str">
            <v>ETANG DE BEAUREGARD</v>
          </cell>
          <cell r="H79" t="str">
            <v>ETANG DE BEAUREGARD A SAINT-MICHEL-EN-BRENNE</v>
          </cell>
          <cell r="I79">
            <v>560239.402</v>
          </cell>
          <cell r="J79">
            <v>6632369.0190000003</v>
          </cell>
          <cell r="K79" t="str">
            <v>Coordonnées du centroïde du plan d'eau</v>
          </cell>
        </row>
        <row r="80">
          <cell r="A80" t="str">
            <v>FRGL089</v>
          </cell>
          <cell r="B80" t="str">
            <v>L911510</v>
          </cell>
          <cell r="C80" t="str">
            <v>L911510T</v>
          </cell>
          <cell r="D80" t="str">
            <v>L911510</v>
          </cell>
          <cell r="E80" t="str">
            <v>L9115103</v>
          </cell>
          <cell r="F80">
            <v>106186</v>
          </cell>
          <cell r="G80" t="str">
            <v>RETENUE DES MOUSSEAUX</v>
          </cell>
          <cell r="H80" t="str">
            <v>RETENUE DES MOUSSEAUX A RILLE</v>
          </cell>
          <cell r="I80">
            <v>489489.99400000001</v>
          </cell>
          <cell r="J80">
            <v>6711355.1519999998</v>
          </cell>
          <cell r="K80" t="str">
            <v>Coordonnées du point le plus profond (points de prélèvement eau et sédiment)</v>
          </cell>
        </row>
        <row r="81">
          <cell r="A81" t="str">
            <v>FRGL090</v>
          </cell>
          <cell r="B81" t="str">
            <v>K751505</v>
          </cell>
          <cell r="C81" t="str">
            <v>K751505T</v>
          </cell>
          <cell r="D81" t="str">
            <v>K751505</v>
          </cell>
          <cell r="E81" t="str">
            <v>K7515053</v>
          </cell>
          <cell r="F81">
            <v>106187</v>
          </cell>
          <cell r="G81" t="str">
            <v>ETANG DU LOUROUX</v>
          </cell>
          <cell r="H81" t="str">
            <v>ETANG DU LOUROUX A LE LOUROUX</v>
          </cell>
          <cell r="I81">
            <v>531616.54200000002</v>
          </cell>
          <cell r="J81">
            <v>6674890.5470000003</v>
          </cell>
          <cell r="K81" t="str">
            <v>Coordonnées du centroïde du plan d'eau</v>
          </cell>
        </row>
        <row r="82">
          <cell r="A82" t="str">
            <v>FRGL091</v>
          </cell>
          <cell r="B82" t="str">
            <v>K662910</v>
          </cell>
          <cell r="C82" t="str">
            <v>K662910T</v>
          </cell>
          <cell r="D82" t="str">
            <v>K662910</v>
          </cell>
          <cell r="E82" t="str">
            <v>K6629103</v>
          </cell>
          <cell r="F82">
            <v>106188</v>
          </cell>
          <cell r="G82" t="str">
            <v>ETANG DE L'ARCHE</v>
          </cell>
          <cell r="H82" t="str">
            <v>ETANG DE L'ARCHE A CHEMERY</v>
          </cell>
          <cell r="I82">
            <v>587265.31099999999</v>
          </cell>
          <cell r="J82">
            <v>6694282.5800000001</v>
          </cell>
          <cell r="K82" t="str">
            <v>Coordonnées du centroïde du plan d'eau</v>
          </cell>
        </row>
        <row r="83">
          <cell r="A83" t="str">
            <v>FRGL092</v>
          </cell>
          <cell r="B83" t="str">
            <v>K649560</v>
          </cell>
          <cell r="C83" t="str">
            <v>K649560T</v>
          </cell>
          <cell r="D83" t="str">
            <v>K649560</v>
          </cell>
          <cell r="E83" t="str">
            <v>K6495603</v>
          </cell>
          <cell r="F83">
            <v>106189</v>
          </cell>
          <cell r="G83" t="str">
            <v>ETANG BEZARD</v>
          </cell>
          <cell r="H83" t="str">
            <v>ETANG BEZARD A LASSAY-SUR-CROISNE</v>
          </cell>
          <cell r="I83">
            <v>596933.93599999999</v>
          </cell>
          <cell r="J83">
            <v>6699218.0939999996</v>
          </cell>
          <cell r="K83" t="str">
            <v>Coordonnées du centroïde du plan d'eau</v>
          </cell>
        </row>
        <row r="84">
          <cell r="A84" t="str">
            <v>FRGL093</v>
          </cell>
          <cell r="B84" t="str">
            <v>K461608</v>
          </cell>
          <cell r="C84" t="str">
            <v>K461608T</v>
          </cell>
          <cell r="D84" t="str">
            <v>K461608</v>
          </cell>
          <cell r="E84" t="str">
            <v>K4616083</v>
          </cell>
          <cell r="F84">
            <v>106190</v>
          </cell>
          <cell r="G84" t="str">
            <v>ETANG DE BIEVRE</v>
          </cell>
          <cell r="H84" t="str">
            <v>ETANG DE BIEVRE A MARCILLY-EN-GAULT</v>
          </cell>
          <cell r="I84">
            <v>614521.005</v>
          </cell>
          <cell r="J84">
            <v>6710826.3899999997</v>
          </cell>
          <cell r="K84" t="str">
            <v>Coordonnées du centroïde du plan d'eau</v>
          </cell>
        </row>
        <row r="85">
          <cell r="A85" t="str">
            <v>FRGL094</v>
          </cell>
          <cell r="B85" t="str">
            <v>K481510</v>
          </cell>
          <cell r="C85" t="str">
            <v>K481510T</v>
          </cell>
          <cell r="D85" t="str">
            <v>K481510</v>
          </cell>
          <cell r="E85" t="str">
            <v>K4815103</v>
          </cell>
          <cell r="F85">
            <v>106191</v>
          </cell>
          <cell r="G85" t="str">
            <v>ETANG DE SUDAIS</v>
          </cell>
          <cell r="H85" t="str">
            <v>ETANG DE SUDAIS A PONTLEVOY</v>
          </cell>
          <cell r="I85">
            <v>565809.70299999998</v>
          </cell>
          <cell r="J85">
            <v>6704328.2649999997</v>
          </cell>
          <cell r="K85" t="str">
            <v>Coordonnées du centroïde du plan d'eau</v>
          </cell>
        </row>
        <row r="86">
          <cell r="A86" t="str">
            <v>FRGL095</v>
          </cell>
          <cell r="B86" t="str">
            <v>K461545</v>
          </cell>
          <cell r="C86" t="str">
            <v>K461545T</v>
          </cell>
          <cell r="D86" t="str">
            <v>K461545</v>
          </cell>
          <cell r="E86" t="str">
            <v>K4615453</v>
          </cell>
          <cell r="F86">
            <v>106192</v>
          </cell>
          <cell r="G86" t="str">
            <v>ETANG DE LA CORBOIS</v>
          </cell>
          <cell r="H86" t="str">
            <v>ETANG DE LA CORBOIS A SAINT-VIATRE</v>
          </cell>
          <cell r="I86">
            <v>617770.09199999995</v>
          </cell>
          <cell r="J86">
            <v>6713061.5520000001</v>
          </cell>
          <cell r="K86" t="str">
            <v>Coordonnées du centroïde du plan d'eau</v>
          </cell>
        </row>
        <row r="87">
          <cell r="A87" t="str">
            <v>FRGL096</v>
          </cell>
          <cell r="B87" t="str">
            <v>K091410</v>
          </cell>
          <cell r="C87" t="str">
            <v>K0--300T</v>
          </cell>
          <cell r="D87" t="str">
            <v>K091410</v>
          </cell>
          <cell r="E87" t="str">
            <v>K0--4303</v>
          </cell>
          <cell r="F87">
            <v>106193</v>
          </cell>
          <cell r="G87" t="str">
            <v>RETENUE DE VILLEREST</v>
          </cell>
          <cell r="H87" t="str">
            <v>RETENUE DE VILLEREST A CORDELLE</v>
          </cell>
          <cell r="I87">
            <v>781710.29599999997</v>
          </cell>
          <cell r="J87">
            <v>6535804.4630000005</v>
          </cell>
          <cell r="K87" t="str">
            <v>Coordonnées du centroïde du plan d'eau</v>
          </cell>
        </row>
        <row r="88">
          <cell r="A88" t="str">
            <v>FRGL097</v>
          </cell>
          <cell r="B88" t="str">
            <v>K05-410</v>
          </cell>
          <cell r="C88" t="str">
            <v>K05--300</v>
          </cell>
          <cell r="D88" t="str">
            <v>K05-410</v>
          </cell>
          <cell r="E88" t="str">
            <v>K0--4103</v>
          </cell>
          <cell r="F88">
            <v>106194</v>
          </cell>
          <cell r="G88" t="str">
            <v>RETENUE DE GRANGENT</v>
          </cell>
          <cell r="H88" t="str">
            <v>RETENUE DE GRANGENT A CALOIRE</v>
          </cell>
          <cell r="I88">
            <v>797559.25</v>
          </cell>
          <cell r="J88">
            <v>6485787.3540000003</v>
          </cell>
          <cell r="K88" t="str">
            <v>Coordonnées du point le plus profond (points de prélèvement eau et sédiment)</v>
          </cell>
        </row>
        <row r="89">
          <cell r="A89" t="str">
            <v>FRGL098</v>
          </cell>
          <cell r="B89" t="str">
            <v>K221410</v>
          </cell>
          <cell r="C89" t="str">
            <v>K221410T</v>
          </cell>
          <cell r="D89" t="str">
            <v>K221410</v>
          </cell>
          <cell r="E89" t="str">
            <v>K2214103</v>
          </cell>
          <cell r="F89">
            <v>106195</v>
          </cell>
          <cell r="G89" t="str">
            <v>RETENUE DE POUTES</v>
          </cell>
          <cell r="H89" t="str">
            <v>RETENUE DE POUTES A ALLEYRAS</v>
          </cell>
          <cell r="I89">
            <v>753422.98499999999</v>
          </cell>
          <cell r="J89">
            <v>6426566.0099999998</v>
          </cell>
          <cell r="K89" t="str">
            <v>Coordonnées du centroïde du plan d'eau</v>
          </cell>
        </row>
        <row r="90">
          <cell r="A90" t="str">
            <v>FRGL099</v>
          </cell>
          <cell r="B90" t="str">
            <v>K055513V</v>
          </cell>
          <cell r="C90" t="str">
            <v>K055513V</v>
          </cell>
          <cell r="D90" t="str">
            <v>K055513V</v>
          </cell>
          <cell r="E90" t="str">
            <v>K0555133</v>
          </cell>
          <cell r="F90">
            <v>106196</v>
          </cell>
          <cell r="G90" t="str">
            <v>GRAVIERES DE BAS-EN-BASSET</v>
          </cell>
          <cell r="H90" t="str">
            <v>GRAVIERES DE BAS-EN-BASSET A BAS-EN-BASSET</v>
          </cell>
          <cell r="I90">
            <v>788584.38899999997</v>
          </cell>
          <cell r="J90">
            <v>6469084.8039999995</v>
          </cell>
          <cell r="K90" t="str">
            <v>Coordonnées du centroïde du plan d'eau</v>
          </cell>
        </row>
        <row r="91">
          <cell r="A91" t="str">
            <v>FRGL100</v>
          </cell>
          <cell r="B91" t="str">
            <v>K012900R</v>
          </cell>
          <cell r="C91" t="str">
            <v>K012900R</v>
          </cell>
          <cell r="D91" t="str">
            <v>K012900R</v>
          </cell>
          <cell r="E91" t="str">
            <v>K0129003</v>
          </cell>
          <cell r="F91">
            <v>106197</v>
          </cell>
          <cell r="G91" t="str">
            <v>LAC DU BOUCHET</v>
          </cell>
          <cell r="H91" t="str">
            <v>LAC DU BOUCHET A CAYRES</v>
          </cell>
          <cell r="I91">
            <v>762389.10100000002</v>
          </cell>
          <cell r="J91">
            <v>6423669.71</v>
          </cell>
          <cell r="K91" t="str">
            <v>Coordonnées du point le plus profond (points de prélèvement eau et sédiment)</v>
          </cell>
        </row>
        <row r="92">
          <cell r="A92" t="str">
            <v>FRGL102</v>
          </cell>
          <cell r="B92" t="str">
            <v>K021510</v>
          </cell>
          <cell r="C92" t="str">
            <v>K021510R</v>
          </cell>
          <cell r="D92" t="str">
            <v>K021510</v>
          </cell>
          <cell r="E92" t="str">
            <v>K0215103</v>
          </cell>
          <cell r="F92">
            <v>106198</v>
          </cell>
          <cell r="G92" t="str">
            <v>LAC DE SAINT FRONT</v>
          </cell>
          <cell r="H92" t="str">
            <v>LAC DE SAINT FRONT A SAINT-FRONT</v>
          </cell>
          <cell r="I92">
            <v>792202.68900000001</v>
          </cell>
          <cell r="J92">
            <v>6432082.5060000001</v>
          </cell>
          <cell r="K92" t="str">
            <v>Coordonnées du centroïde du plan d'eau</v>
          </cell>
        </row>
        <row r="93">
          <cell r="A93" t="str">
            <v>FRGL103</v>
          </cell>
          <cell r="B93" t="str">
            <v>J940510</v>
          </cell>
          <cell r="C93" t="str">
            <v>J940510T</v>
          </cell>
          <cell r="D93" t="str">
            <v>J940510</v>
          </cell>
          <cell r="E93" t="str">
            <v>J9405103</v>
          </cell>
          <cell r="F93">
            <v>106199</v>
          </cell>
          <cell r="G93" t="str">
            <v>ETANG DU PONT DE FER</v>
          </cell>
          <cell r="H93" t="str">
            <v>ETANG DU PONT DE FER A ASSERAC</v>
          </cell>
          <cell r="I93">
            <v>291593.71399999998</v>
          </cell>
          <cell r="J93">
            <v>6721101.8590000002</v>
          </cell>
          <cell r="K93" t="str">
            <v>Coordonnées du point le plus profond (points de prélèvement eau et sédiment)</v>
          </cell>
        </row>
        <row r="94">
          <cell r="A94" t="str">
            <v>FRGL104</v>
          </cell>
          <cell r="B94" t="str">
            <v>J901510S</v>
          </cell>
          <cell r="C94" t="str">
            <v>J901510T</v>
          </cell>
          <cell r="D94" t="str">
            <v>J901510S</v>
          </cell>
          <cell r="E94" t="str">
            <v>J9015103</v>
          </cell>
          <cell r="F94">
            <v>106200</v>
          </cell>
          <cell r="G94" t="str">
            <v>ETANG AUMEE</v>
          </cell>
          <cell r="H94" t="str">
            <v>ETANG AUMEE A FEGREAC</v>
          </cell>
          <cell r="I94">
            <v>320360.46000000002</v>
          </cell>
          <cell r="J94">
            <v>6735101.2130000005</v>
          </cell>
          <cell r="K94" t="str">
            <v>Coordonnées du centroïde du plan d'eau</v>
          </cell>
        </row>
        <row r="95">
          <cell r="A95" t="str">
            <v>FRGL105</v>
          </cell>
          <cell r="B95" t="str">
            <v>M633564T</v>
          </cell>
          <cell r="C95" t="str">
            <v>M633564T</v>
          </cell>
          <cell r="D95" t="str">
            <v>M633564T</v>
          </cell>
          <cell r="E95" t="str">
            <v>M6335643</v>
          </cell>
          <cell r="F95">
            <v>106201</v>
          </cell>
          <cell r="G95" t="str">
            <v>ETANG DE VIOREAU</v>
          </cell>
          <cell r="H95" t="str">
            <v>ETANG DE VIOREAU A JOUE-SUR-ERDRE</v>
          </cell>
          <cell r="I95">
            <v>366877.50300000003</v>
          </cell>
          <cell r="J95">
            <v>6722545.0820000004</v>
          </cell>
          <cell r="K95" t="str">
            <v>Coordonnées du point le plus profond (points de prélèvement eau et sédiment)</v>
          </cell>
        </row>
        <row r="96">
          <cell r="A96" t="str">
            <v>FRGL106</v>
          </cell>
          <cell r="B96" t="str">
            <v>M633520</v>
          </cell>
          <cell r="C96" t="str">
            <v>M633520T</v>
          </cell>
          <cell r="D96" t="str">
            <v>M633520</v>
          </cell>
          <cell r="E96" t="str">
            <v>M6335203</v>
          </cell>
          <cell r="F96">
            <v>106202</v>
          </cell>
          <cell r="G96" t="str">
            <v>ETANG DE LA PROVOSTIERE</v>
          </cell>
          <cell r="H96" t="str">
            <v>ETANG DE LA PROVOSTIERE A RIAILLE</v>
          </cell>
          <cell r="I96">
            <v>373541.21600000001</v>
          </cell>
          <cell r="J96">
            <v>6722970.1780000003</v>
          </cell>
          <cell r="K96" t="str">
            <v>Coordonnées du point le plus profond (points de prélèvement eau et sédiment)</v>
          </cell>
        </row>
        <row r="97">
          <cell r="A97" t="str">
            <v>FRGL107</v>
          </cell>
          <cell r="B97" t="str">
            <v>M633510</v>
          </cell>
          <cell r="C97" t="str">
            <v>M633510T</v>
          </cell>
          <cell r="D97" t="str">
            <v>M633510</v>
          </cell>
          <cell r="E97" t="str">
            <v>M6335103</v>
          </cell>
          <cell r="F97">
            <v>106203</v>
          </cell>
          <cell r="G97" t="str">
            <v>ETANG DE LA POITEVINIERE</v>
          </cell>
          <cell r="H97" t="str">
            <v>ETANG DE LA POITEVINIERE A RIAILLE</v>
          </cell>
          <cell r="I97">
            <v>376828.32900000003</v>
          </cell>
          <cell r="J97">
            <v>6723966.5120000001</v>
          </cell>
          <cell r="K97" t="str">
            <v>Coordonnées du centroïde du plan d'eau</v>
          </cell>
        </row>
        <row r="98">
          <cell r="A98" t="str">
            <v>FRGL108</v>
          </cell>
          <cell r="B98" t="str">
            <v>M820310</v>
          </cell>
          <cell r="C98" t="str">
            <v>M8--310T</v>
          </cell>
          <cell r="D98" t="str">
            <v>M820310</v>
          </cell>
          <cell r="E98" t="str">
            <v>M8--3103</v>
          </cell>
          <cell r="F98">
            <v>106204</v>
          </cell>
          <cell r="G98" t="str">
            <v>LAC DE GRAND LIEU</v>
          </cell>
          <cell r="H98" t="str">
            <v>LAC DE GRAND LIEU A SAINT-PHILBERT-DE-GRAND-LIEU</v>
          </cell>
          <cell r="I98">
            <v>344689.13400000002</v>
          </cell>
          <cell r="J98">
            <v>6676182.4950000001</v>
          </cell>
          <cell r="K98" t="str">
            <v>Coordonnées du centroïde du plan d'eau</v>
          </cell>
        </row>
        <row r="99">
          <cell r="A99" t="str">
            <v>FRGL109</v>
          </cell>
          <cell r="B99" t="str">
            <v>M381530</v>
          </cell>
          <cell r="C99" t="str">
            <v>M381530T</v>
          </cell>
          <cell r="D99" t="str">
            <v>M381530</v>
          </cell>
          <cell r="E99" t="str">
            <v>M3815303</v>
          </cell>
          <cell r="F99">
            <v>106205</v>
          </cell>
          <cell r="G99" t="str">
            <v>ETANG DE LA BLISIERE</v>
          </cell>
          <cell r="H99" t="str">
            <v>ETANG DE LA BLISIERE A SOUDAN</v>
          </cell>
          <cell r="I99">
            <v>382777.94799999997</v>
          </cell>
          <cell r="J99">
            <v>6742143.7410000004</v>
          </cell>
          <cell r="K99" t="str">
            <v>Coordonnées du point le plus profond (points de prélèvement eau et sédiment)</v>
          </cell>
        </row>
        <row r="100">
          <cell r="A100" t="str">
            <v>FRGL110</v>
          </cell>
          <cell r="B100" t="str">
            <v>K416680</v>
          </cell>
          <cell r="C100" t="str">
            <v>K416680T</v>
          </cell>
          <cell r="D100" t="str">
            <v>K416680</v>
          </cell>
          <cell r="E100" t="str">
            <v>K4166803</v>
          </cell>
          <cell r="F100">
            <v>106206</v>
          </cell>
          <cell r="G100" t="str">
            <v>ETANG DE LA TUILERIE</v>
          </cell>
          <cell r="H100" t="str">
            <v>ETANG DE LA TUILERIE A CHAMPOULET</v>
          </cell>
          <cell r="I100">
            <v>692984.40800000005</v>
          </cell>
          <cell r="J100">
            <v>6729779.9230000004</v>
          </cell>
          <cell r="K100" t="str">
            <v>Coordonnées du point le plus profond (points de prélèvement eau et sédiment)</v>
          </cell>
        </row>
        <row r="101">
          <cell r="A101" t="str">
            <v>FRGL111</v>
          </cell>
          <cell r="B101" t="str">
            <v>K432540</v>
          </cell>
          <cell r="C101" t="str">
            <v>K432540T</v>
          </cell>
          <cell r="D101" t="str">
            <v>K432540</v>
          </cell>
          <cell r="E101" t="str">
            <v>K4325403</v>
          </cell>
          <cell r="F101">
            <v>106207</v>
          </cell>
          <cell r="G101" t="str">
            <v>ETANG DE LA VALLEE</v>
          </cell>
          <cell r="H101" t="str">
            <v>ETANG DE LA VALLEE A COMBREUX</v>
          </cell>
          <cell r="I101">
            <v>646889.69299999997</v>
          </cell>
          <cell r="J101">
            <v>6762223.7620000001</v>
          </cell>
          <cell r="K101" t="str">
            <v>Coordonnées du point le plus profond (points de prélèvement eau et sédiment)</v>
          </cell>
        </row>
        <row r="102">
          <cell r="A102" t="str">
            <v>FRGL112</v>
          </cell>
          <cell r="B102" t="str">
            <v>K417510</v>
          </cell>
          <cell r="C102" t="str">
            <v>K417510S</v>
          </cell>
          <cell r="D102" t="str">
            <v>K417510</v>
          </cell>
          <cell r="E102" t="str">
            <v>K4175103</v>
          </cell>
          <cell r="F102">
            <v>106208</v>
          </cell>
          <cell r="G102" t="str">
            <v>ETANG DE LA GRANDE RUE</v>
          </cell>
          <cell r="H102" t="str">
            <v>ETANG DE LA GRANDE RUE A OUZOUER-SUR-TREZEE</v>
          </cell>
          <cell r="I102">
            <v>689905.24800000002</v>
          </cell>
          <cell r="J102">
            <v>6733175.483</v>
          </cell>
          <cell r="K102" t="str">
            <v>Coordonnées du point le plus profond (points de prélèvement eau et sédiment)</v>
          </cell>
        </row>
        <row r="103">
          <cell r="A103" t="str">
            <v>FRGL113</v>
          </cell>
          <cell r="B103" t="str">
            <v>K207510</v>
          </cell>
          <cell r="C103" t="str">
            <v>K207510T</v>
          </cell>
          <cell r="D103" t="str">
            <v>K207510</v>
          </cell>
          <cell r="E103" t="str">
            <v>K2075103</v>
          </cell>
          <cell r="F103">
            <v>106209</v>
          </cell>
          <cell r="G103" t="str">
            <v>RETENUE DE NAUSSAC</v>
          </cell>
          <cell r="H103" t="str">
            <v>RETENUE DE NAUSSAC A LANGOGNE</v>
          </cell>
          <cell r="I103">
            <v>763605.745</v>
          </cell>
          <cell r="J103">
            <v>6405465.7960000001</v>
          </cell>
          <cell r="K103" t="str">
            <v>Coordonnées du centroïde du plan d'eau</v>
          </cell>
        </row>
        <row r="104">
          <cell r="A104" t="str">
            <v>FRGL114</v>
          </cell>
          <cell r="B104" t="str">
            <v>M720520</v>
          </cell>
          <cell r="C104" t="str">
            <v>M7205-0T</v>
          </cell>
          <cell r="D104" t="str">
            <v>M720520</v>
          </cell>
          <cell r="E104" t="str">
            <v>M7205203</v>
          </cell>
          <cell r="F104">
            <v>106210</v>
          </cell>
          <cell r="G104" t="str">
            <v>COMPLEXE DE MOULIN RIBOU</v>
          </cell>
          <cell r="H104" t="str">
            <v>COMPLEXE DE MOULIN RIBOU (Verdon) A LA TESSOUALLE</v>
          </cell>
          <cell r="I104">
            <v>408968.609</v>
          </cell>
          <cell r="J104">
            <v>6666254.8710000003</v>
          </cell>
          <cell r="K104" t="str">
            <v>Coordonnées du centroïde du plan d'eau</v>
          </cell>
        </row>
        <row r="105">
          <cell r="A105" t="str">
            <v>FRGL116</v>
          </cell>
          <cell r="B105" t="str">
            <v>M325520</v>
          </cell>
          <cell r="C105" t="str">
            <v>M325520T</v>
          </cell>
          <cell r="D105" t="str">
            <v>M325520</v>
          </cell>
          <cell r="E105" t="str">
            <v>M3255203</v>
          </cell>
          <cell r="F105">
            <v>106211</v>
          </cell>
          <cell r="G105" t="str">
            <v>ETANG DE BEAUCOUDRAY</v>
          </cell>
          <cell r="H105" t="str">
            <v>ETANG DE BEAUCOUDRAY A ARON</v>
          </cell>
          <cell r="I105">
            <v>437966.03200000001</v>
          </cell>
          <cell r="J105">
            <v>6804755.3030000003</v>
          </cell>
          <cell r="K105" t="str">
            <v>Coordonnées du centroïde du plan d'eau</v>
          </cell>
        </row>
        <row r="106">
          <cell r="A106" t="str">
            <v>FRGL117</v>
          </cell>
          <cell r="B106" t="str">
            <v>M306999</v>
          </cell>
          <cell r="C106" t="str">
            <v>M3--200T</v>
          </cell>
          <cell r="D106" t="str">
            <v>M306999</v>
          </cell>
          <cell r="E106" t="str">
            <v>M3--5003</v>
          </cell>
          <cell r="F106">
            <v>106212</v>
          </cell>
          <cell r="G106" t="str">
            <v>RETENUE DE SAINT FRAIMBAULT</v>
          </cell>
          <cell r="H106" t="str">
            <v>RETENUE DE SAINT FRAIMBAULT A LA HAIE-TRAVERSAINE</v>
          </cell>
          <cell r="I106">
            <v>433760.35499999998</v>
          </cell>
          <cell r="J106">
            <v>6813182.432</v>
          </cell>
          <cell r="K106" t="str">
            <v>Coordonnées du point le plus profond (points de prélèvement eau et sédiment)</v>
          </cell>
        </row>
        <row r="107">
          <cell r="A107" t="str">
            <v>FRGL118</v>
          </cell>
          <cell r="B107" t="str">
            <v>J641510S</v>
          </cell>
          <cell r="C107" t="str">
            <v>J641510T</v>
          </cell>
          <cell r="D107" t="str">
            <v>J641510S</v>
          </cell>
          <cell r="E107" t="str">
            <v>J6415-03</v>
          </cell>
          <cell r="F107">
            <v>106213</v>
          </cell>
          <cell r="G107" t="str">
            <v>ETANG DE NOYALO</v>
          </cell>
          <cell r="H107" t="str">
            <v>ETANG DE NOYALO A NOYALO</v>
          </cell>
          <cell r="I107">
            <v>273503.473</v>
          </cell>
          <cell r="J107">
            <v>6739320.8300000001</v>
          </cell>
          <cell r="K107" t="str">
            <v>Coordonnées du point le plus profond (points de prélèvement eau et sédiment)</v>
          </cell>
        </row>
        <row r="108">
          <cell r="A108" t="str">
            <v>FRGL119</v>
          </cell>
          <cell r="B108" t="str">
            <v>J836505S</v>
          </cell>
          <cell r="C108" t="str">
            <v>J836505T</v>
          </cell>
          <cell r="D108" t="str">
            <v>J836505S</v>
          </cell>
          <cell r="E108" t="str">
            <v>J8365053</v>
          </cell>
          <cell r="F108">
            <v>106214</v>
          </cell>
          <cell r="G108" t="str">
            <v>ETANG AU DUC</v>
          </cell>
          <cell r="H108" t="str">
            <v>ETANG AU DUC A PLOERMEL</v>
          </cell>
          <cell r="I108">
            <v>296872.65000000002</v>
          </cell>
          <cell r="J108">
            <v>6775996.7359999996</v>
          </cell>
          <cell r="K108" t="str">
            <v>Coordonnées du centroïde du plan d'eau</v>
          </cell>
        </row>
        <row r="109">
          <cell r="A109" t="str">
            <v>FRGL120</v>
          </cell>
          <cell r="B109" t="str">
            <v>K171590</v>
          </cell>
          <cell r="C109" t="str">
            <v>K171590S</v>
          </cell>
          <cell r="D109" t="str">
            <v>K171590</v>
          </cell>
          <cell r="E109" t="str">
            <v>K1715903</v>
          </cell>
          <cell r="F109">
            <v>106215</v>
          </cell>
          <cell r="G109" t="str">
            <v>ETANG DE BAYE</v>
          </cell>
          <cell r="H109" t="str">
            <v>ETANG DE BAYE A BAZOLLES</v>
          </cell>
          <cell r="I109">
            <v>746815</v>
          </cell>
          <cell r="J109">
            <v>6674007.4900000002</v>
          </cell>
          <cell r="K109" t="str">
            <v>Coordonnées du point le plus profond (points de prélèvement eau et sédiment)</v>
          </cell>
        </row>
        <row r="110">
          <cell r="A110" t="str">
            <v>FRGL121</v>
          </cell>
          <cell r="B110" t="str">
            <v>K171570</v>
          </cell>
          <cell r="C110" t="str">
            <v>K171570T</v>
          </cell>
          <cell r="D110" t="str">
            <v>K171570</v>
          </cell>
          <cell r="E110" t="str">
            <v>K1715703</v>
          </cell>
          <cell r="F110">
            <v>106216</v>
          </cell>
          <cell r="G110" t="str">
            <v>ETANG DE VAUX</v>
          </cell>
          <cell r="H110" t="str">
            <v>ETANG DE VAUX A VITRY-LACHE</v>
          </cell>
          <cell r="I110">
            <v>746201.54799999995</v>
          </cell>
          <cell r="J110">
            <v>6675787.3420000002</v>
          </cell>
          <cell r="K110" t="str">
            <v>Coordonnées du point le plus profond (points de prélèvement eau et sédiment)</v>
          </cell>
        </row>
        <row r="111">
          <cell r="A111" t="str">
            <v>FRGL122</v>
          </cell>
          <cell r="B111" t="str">
            <v>K32-410</v>
          </cell>
          <cell r="C111" t="str">
            <v>K32-410T</v>
          </cell>
          <cell r="D111" t="str">
            <v>K32-410</v>
          </cell>
          <cell r="E111" t="str">
            <v>K32-4103</v>
          </cell>
          <cell r="F111">
            <v>106217</v>
          </cell>
          <cell r="G111" t="str">
            <v>COMPLEXE DES FADES-BESSERVES</v>
          </cell>
          <cell r="H111" t="str">
            <v>RETENUE DES FADES-BESSERVES A LES ANCIZES-COMPS</v>
          </cell>
          <cell r="I111">
            <v>683725.50199999998</v>
          </cell>
          <cell r="J111">
            <v>6541164.4029999999</v>
          </cell>
          <cell r="K111" t="str">
            <v>Coordonnées du point le plus profond (points de prélèvement eau et sédiment)</v>
          </cell>
        </row>
        <row r="112">
          <cell r="A112" t="str">
            <v>FRGL122_0</v>
          </cell>
          <cell r="B112" t="str">
            <v>K330510</v>
          </cell>
          <cell r="C112" t="str">
            <v>K330510T</v>
          </cell>
          <cell r="D112" t="str">
            <v>K330510</v>
          </cell>
          <cell r="E112" t="str">
            <v>K3305103</v>
          </cell>
          <cell r="F112">
            <v>106228</v>
          </cell>
          <cell r="G112" t="str">
            <v>RETENUE DE QUEUILLE</v>
          </cell>
          <cell r="H112" t="str">
            <v>RETENUE DE QUEUILLE A QUEUILLE</v>
          </cell>
          <cell r="I112">
            <v>689541.50100000005</v>
          </cell>
          <cell r="J112">
            <v>6542105.517</v>
          </cell>
          <cell r="K112" t="str">
            <v>Coordonnées du point le plus profond (points de prélèvement eau et sédiment)</v>
          </cell>
        </row>
        <row r="113">
          <cell r="A113" t="str">
            <v>FRGL123</v>
          </cell>
          <cell r="B113" t="str">
            <v>K269920</v>
          </cell>
          <cell r="C113" t="str">
            <v>K269920S</v>
          </cell>
          <cell r="D113" t="str">
            <v>K269920</v>
          </cell>
          <cell r="E113" t="str">
            <v>K2699203</v>
          </cell>
          <cell r="F113">
            <v>106218</v>
          </cell>
          <cell r="G113" t="str">
            <v>LAC DE LA CASSIERE</v>
          </cell>
          <cell r="H113" t="str">
            <v>LAC DE LA CASSIERE A AYDAT</v>
          </cell>
          <cell r="I113">
            <v>699828.66</v>
          </cell>
          <cell r="J113">
            <v>6509794.8150000004</v>
          </cell>
          <cell r="K113" t="str">
            <v>Coordonnées du centroïde du plan d'eau</v>
          </cell>
        </row>
        <row r="114">
          <cell r="A114" t="str">
            <v>FRGL124</v>
          </cell>
          <cell r="B114" t="str">
            <v>K269510</v>
          </cell>
          <cell r="C114" t="str">
            <v>K269510T</v>
          </cell>
          <cell r="D114" t="str">
            <v>K269510</v>
          </cell>
          <cell r="E114" t="str">
            <v>K2695103</v>
          </cell>
          <cell r="F114">
            <v>106219</v>
          </cell>
          <cell r="G114" t="str">
            <v>LAC D'AYDAT</v>
          </cell>
          <cell r="H114" t="str">
            <v>LAC D'AYDAT A AYDAT</v>
          </cell>
          <cell r="I114">
            <v>698825.76199999999</v>
          </cell>
          <cell r="J114">
            <v>6507026.7110000001</v>
          </cell>
          <cell r="K114" t="str">
            <v>Coordonnées du centroïde du plan d'eau</v>
          </cell>
        </row>
        <row r="115">
          <cell r="A115" t="str">
            <v>FRGL125</v>
          </cell>
          <cell r="B115" t="str">
            <v>K265510</v>
          </cell>
          <cell r="C115" t="str">
            <v>K265510R</v>
          </cell>
          <cell r="D115" t="str">
            <v>K265510</v>
          </cell>
          <cell r="E115" t="str">
            <v>K2655103</v>
          </cell>
          <cell r="F115">
            <v>106220</v>
          </cell>
          <cell r="G115" t="str">
            <v>LAC PAVIN</v>
          </cell>
          <cell r="H115" t="str">
            <v>LAC PAVIN A BESSE-ET-SAINT-ANASTAISE</v>
          </cell>
          <cell r="I115">
            <v>691265.30599999998</v>
          </cell>
          <cell r="J115">
            <v>6488477.9380000001</v>
          </cell>
          <cell r="K115" t="str">
            <v>Coordonnées du centroïde du plan d'eau</v>
          </cell>
        </row>
        <row r="116">
          <cell r="A116" t="str">
            <v>FRGL126</v>
          </cell>
          <cell r="B116" t="str">
            <v>K265540</v>
          </cell>
          <cell r="C116" t="str">
            <v>K265540T</v>
          </cell>
          <cell r="D116" t="str">
            <v>K265540</v>
          </cell>
          <cell r="E116" t="str">
            <v>K2655403</v>
          </cell>
          <cell r="F116">
            <v>106221</v>
          </cell>
          <cell r="G116" t="str">
            <v>LAC DE BOURDOUZE</v>
          </cell>
          <cell r="H116" t="str">
            <v>LAC DE BOURDOUZE A BESSE-ET-SAINT-ANASTAISE</v>
          </cell>
          <cell r="I116">
            <v>694223.55799999996</v>
          </cell>
          <cell r="J116">
            <v>6485562.5939999996</v>
          </cell>
          <cell r="K116" t="str">
            <v>Coordonnées du centroïde du plan d'eau</v>
          </cell>
        </row>
        <row r="117">
          <cell r="A117" t="str">
            <v>FRGL127</v>
          </cell>
          <cell r="B117" t="str">
            <v>K267510</v>
          </cell>
          <cell r="C117" t="str">
            <v>K267510T</v>
          </cell>
          <cell r="D117" t="str">
            <v>K267510</v>
          </cell>
          <cell r="E117" t="str">
            <v>K2675103</v>
          </cell>
          <cell r="F117">
            <v>106222</v>
          </cell>
          <cell r="G117" t="str">
            <v>LAC CHAMBON</v>
          </cell>
          <cell r="H117" t="str">
            <v>LAC CHAMBON A CHAMBON-SUR-LAC</v>
          </cell>
          <cell r="I117">
            <v>693740.92500000005</v>
          </cell>
          <cell r="J117">
            <v>6496942.5240000002</v>
          </cell>
          <cell r="K117" t="str">
            <v>Coordonnées du centroïde du plan d'eau</v>
          </cell>
        </row>
        <row r="118">
          <cell r="A118" t="str">
            <v>FRGL128</v>
          </cell>
          <cell r="B118" t="str">
            <v>K275520</v>
          </cell>
          <cell r="C118" t="str">
            <v>K275520T</v>
          </cell>
          <cell r="D118" t="str">
            <v>K275520</v>
          </cell>
          <cell r="E118" t="str">
            <v>K2755203</v>
          </cell>
          <cell r="F118">
            <v>106223</v>
          </cell>
          <cell r="G118" t="str">
            <v>LAC DE TAZENAT</v>
          </cell>
          <cell r="H118" t="str">
            <v>LAC DE TAZENAT A CHARBONNIERES-LES-VIEILLES</v>
          </cell>
          <cell r="I118">
            <v>699337.8</v>
          </cell>
          <cell r="J118">
            <v>6542317.6239999998</v>
          </cell>
          <cell r="K118" t="str">
            <v>Coordonnées du centroïde du plan d'eau</v>
          </cell>
        </row>
        <row r="119">
          <cell r="A119" t="str">
            <v>FRGL129</v>
          </cell>
          <cell r="B119" t="str">
            <v>K327530</v>
          </cell>
          <cell r="C119" t="str">
            <v>K327530T</v>
          </cell>
          <cell r="D119" t="str">
            <v>K327530</v>
          </cell>
          <cell r="E119" t="str">
            <v>K3275303</v>
          </cell>
          <cell r="F119">
            <v>106224</v>
          </cell>
          <cell r="G119" t="str">
            <v>ETANG DE CHANCELADE</v>
          </cell>
          <cell r="H119" t="str">
            <v>ETANG DE CHANCELADE A CHARENSAT</v>
          </cell>
          <cell r="I119">
            <v>670746.98800000001</v>
          </cell>
          <cell r="J119">
            <v>6540013.727</v>
          </cell>
          <cell r="K119" t="str">
            <v>Coordonnées du centroïde du plan d'eau</v>
          </cell>
        </row>
        <row r="120">
          <cell r="A120" t="str">
            <v>FRGL130</v>
          </cell>
          <cell r="B120" t="str">
            <v>K265910</v>
          </cell>
          <cell r="C120" t="str">
            <v>K265910R</v>
          </cell>
          <cell r="D120" t="str">
            <v>K265910</v>
          </cell>
          <cell r="E120" t="str">
            <v>K2659103</v>
          </cell>
          <cell r="F120">
            <v>106225</v>
          </cell>
          <cell r="G120" t="str">
            <v>LAC DE MONTCINEYRE</v>
          </cell>
          <cell r="H120" t="str">
            <v>LAC DE MONTCINEYRE A COMPAINS</v>
          </cell>
          <cell r="I120">
            <v>691914.06700000004</v>
          </cell>
          <cell r="J120">
            <v>6484677.8679999998</v>
          </cell>
          <cell r="K120" t="str">
            <v>Coordonnées du point le plus profond (points de prélèvement eau et sédiment)</v>
          </cell>
        </row>
        <row r="121">
          <cell r="A121" t="str">
            <v>FRGL131</v>
          </cell>
          <cell r="B121" t="str">
            <v>K265530</v>
          </cell>
          <cell r="C121" t="str">
            <v>K265530R</v>
          </cell>
          <cell r="D121" t="str">
            <v>K265530</v>
          </cell>
          <cell r="E121" t="str">
            <v>K2655303</v>
          </cell>
          <cell r="F121">
            <v>106226</v>
          </cell>
          <cell r="G121" t="str">
            <v>LAC DES BORDES</v>
          </cell>
          <cell r="H121" t="str">
            <v>LAC DES BORDES A COMPAINS</v>
          </cell>
          <cell r="I121">
            <v>697915.92200000002</v>
          </cell>
          <cell r="J121">
            <v>6480630.8669999996</v>
          </cell>
          <cell r="K121" t="str">
            <v>Coordonnées du centroïde du plan d'eau</v>
          </cell>
        </row>
        <row r="122">
          <cell r="A122" t="str">
            <v>FRGL132</v>
          </cell>
          <cell r="B122" t="str">
            <v>K324540</v>
          </cell>
          <cell r="C122" t="str">
            <v>K324540T</v>
          </cell>
          <cell r="D122" t="str">
            <v>K324540</v>
          </cell>
          <cell r="E122" t="str">
            <v>K3245403</v>
          </cell>
          <cell r="F122">
            <v>106227</v>
          </cell>
          <cell r="G122" t="str">
            <v>ETANG DE TYX</v>
          </cell>
          <cell r="H122" t="str">
            <v>ETANG DE TYX A SAINT-AVIT</v>
          </cell>
          <cell r="I122">
            <v>661574.59</v>
          </cell>
          <cell r="J122">
            <v>6528103.0779999997</v>
          </cell>
          <cell r="K122" t="str">
            <v>Coordonnées du point le plus profond (points de prélèvement eau et sédiment)</v>
          </cell>
        </row>
        <row r="123">
          <cell r="A123" t="str">
            <v>FRGL134</v>
          </cell>
          <cell r="B123" t="str">
            <v>K320500R</v>
          </cell>
          <cell r="C123" t="str">
            <v>K320500R</v>
          </cell>
          <cell r="D123" t="str">
            <v>K320500R</v>
          </cell>
          <cell r="E123" t="str">
            <v>K3205003</v>
          </cell>
          <cell r="F123">
            <v>106229</v>
          </cell>
          <cell r="G123" t="str">
            <v>LAC DE SERVIERES</v>
          </cell>
          <cell r="H123" t="str">
            <v>LAC DE SERVIERES A ORCIVAL</v>
          </cell>
          <cell r="I123">
            <v>689087.79399999999</v>
          </cell>
          <cell r="J123">
            <v>6505208.4539999999</v>
          </cell>
          <cell r="K123" t="str">
            <v>Coordonnées du point le plus profond (points de prélèvement eau et sédiment)</v>
          </cell>
        </row>
        <row r="124">
          <cell r="A124" t="str">
            <v>FRGL135</v>
          </cell>
          <cell r="B124" t="str">
            <v>K135580</v>
          </cell>
          <cell r="C124" t="str">
            <v>K135580T</v>
          </cell>
          <cell r="D124" t="str">
            <v>K135580</v>
          </cell>
          <cell r="E124" t="str">
            <v>K1355803</v>
          </cell>
          <cell r="F124">
            <v>106230</v>
          </cell>
          <cell r="G124" t="str">
            <v>RETENUE DE LA SORME</v>
          </cell>
          <cell r="H124" t="str">
            <v>RETENUE DE LA SORME A BLANZY</v>
          </cell>
          <cell r="I124">
            <v>803288.87600000005</v>
          </cell>
          <cell r="J124">
            <v>6626671.1610000003</v>
          </cell>
          <cell r="K124" t="str">
            <v>Coordonnées du centroïde du plan d'eau</v>
          </cell>
        </row>
        <row r="125">
          <cell r="A125" t="str">
            <v>FRGL136</v>
          </cell>
          <cell r="B125" t="str">
            <v>K123530</v>
          </cell>
          <cell r="C125" t="str">
            <v>K123530T</v>
          </cell>
          <cell r="D125" t="str">
            <v>K123530</v>
          </cell>
          <cell r="E125" t="str">
            <v>K1235303</v>
          </cell>
          <cell r="F125">
            <v>106231</v>
          </cell>
          <cell r="G125" t="str">
            <v>RETENUE DU PONT DU ROI</v>
          </cell>
          <cell r="H125" t="str">
            <v>RETENUE DU PONT DU ROI A TINTRY</v>
          </cell>
          <cell r="I125">
            <v>812079.451</v>
          </cell>
          <cell r="J125">
            <v>6647935.5159999998</v>
          </cell>
          <cell r="K125" t="str">
            <v>Coordonnées du centroïde du plan d'eau</v>
          </cell>
        </row>
        <row r="126">
          <cell r="A126" t="str">
            <v>FRGL137</v>
          </cell>
          <cell r="B126" t="str">
            <v>K135530</v>
          </cell>
          <cell r="C126" t="str">
            <v>K135530T</v>
          </cell>
          <cell r="D126" t="str">
            <v>K135530</v>
          </cell>
          <cell r="E126" t="str">
            <v>K1355303</v>
          </cell>
          <cell r="F126">
            <v>106232</v>
          </cell>
          <cell r="G126" t="str">
            <v>RETENUE DE TORCY VIEUX</v>
          </cell>
          <cell r="H126" t="str">
            <v>RETENUE DE TORCY VIEUX A LE BREUIL</v>
          </cell>
          <cell r="I126">
            <v>811811.13199999998</v>
          </cell>
          <cell r="J126">
            <v>6632799.659</v>
          </cell>
          <cell r="K126" t="str">
            <v>Coordonnées du centroïde du plan d'eau</v>
          </cell>
        </row>
        <row r="127">
          <cell r="A127" t="str">
            <v>FRGL138</v>
          </cell>
          <cell r="B127" t="str">
            <v>K135510</v>
          </cell>
          <cell r="C127" t="str">
            <v>K135510T</v>
          </cell>
          <cell r="D127" t="str">
            <v>K135510</v>
          </cell>
          <cell r="E127" t="str">
            <v>K1355103</v>
          </cell>
          <cell r="F127">
            <v>106233</v>
          </cell>
          <cell r="G127" t="str">
            <v>RETENUE DE TORCY NEUF</v>
          </cell>
          <cell r="H127" t="str">
            <v>RETENUE DE TORCY NEUF A TORCY</v>
          </cell>
          <cell r="I127">
            <v>810315.23899999994</v>
          </cell>
          <cell r="J127">
            <v>6631219.6610000003</v>
          </cell>
          <cell r="K127" t="str">
            <v>Coordonnées du point le plus profond (points de prélèvement eau et sédiment)</v>
          </cell>
        </row>
        <row r="128">
          <cell r="A128" t="str">
            <v>FRGL139</v>
          </cell>
          <cell r="B128" t="str">
            <v>M134910</v>
          </cell>
          <cell r="C128" t="str">
            <v>M134910S</v>
          </cell>
          <cell r="D128" t="str">
            <v>M134910</v>
          </cell>
          <cell r="E128" t="str">
            <v>M1349103</v>
          </cell>
          <cell r="F128">
            <v>106234</v>
          </cell>
          <cell r="G128" t="str">
            <v>ETANG DES VARENNES</v>
          </cell>
          <cell r="H128" t="str">
            <v>ETANG DES VARENNES A MARCON</v>
          </cell>
          <cell r="I128">
            <v>511719.77</v>
          </cell>
          <cell r="J128">
            <v>6737766.1830000002</v>
          </cell>
          <cell r="K128" t="str">
            <v>Coordonnées du centroïde du plan d'eau</v>
          </cell>
        </row>
        <row r="129">
          <cell r="A129" t="str">
            <v>FRGL140</v>
          </cell>
          <cell r="B129" t="str">
            <v>L813510</v>
          </cell>
          <cell r="C129" t="str">
            <v>L813510T</v>
          </cell>
          <cell r="D129" t="str">
            <v>L813510</v>
          </cell>
          <cell r="E129" t="str">
            <v>L8135103</v>
          </cell>
          <cell r="F129">
            <v>106235</v>
          </cell>
          <cell r="G129" t="str">
            <v>RETENUE DU CEBRON</v>
          </cell>
          <cell r="H129" t="str">
            <v>RETENUE DU CEBRON A GOURGE</v>
          </cell>
          <cell r="I129">
            <v>455767.94799999997</v>
          </cell>
          <cell r="J129">
            <v>6634147.966</v>
          </cell>
          <cell r="K129" t="str">
            <v>Coordonnées du centroïde du plan d'eau</v>
          </cell>
        </row>
        <row r="130">
          <cell r="A130" t="str">
            <v>FRGL141</v>
          </cell>
          <cell r="B130" t="str">
            <v>N410505T</v>
          </cell>
          <cell r="C130" t="str">
            <v>N410520T</v>
          </cell>
          <cell r="D130" t="str">
            <v>N410505T</v>
          </cell>
          <cell r="E130" t="str">
            <v>N4105053</v>
          </cell>
          <cell r="F130">
            <v>106236</v>
          </cell>
          <cell r="G130" t="str">
            <v>RETENUE DE LA TOUCHE POUPARD</v>
          </cell>
          <cell r="H130" t="str">
            <v>RETENUE DE LA TOUCHE POUPARD A SAINT-GEORGES-DE-NOISNE</v>
          </cell>
          <cell r="I130">
            <v>454271.03</v>
          </cell>
          <cell r="J130">
            <v>6600739.0360000003</v>
          </cell>
          <cell r="K130" t="str">
            <v>Coordonnées du point le plus profond (points de prélèvement eau et sédiment)</v>
          </cell>
        </row>
        <row r="131">
          <cell r="A131" t="str">
            <v>FRGL142</v>
          </cell>
          <cell r="B131" t="str">
            <v>N350510</v>
          </cell>
          <cell r="C131" t="str">
            <v>N350510T</v>
          </cell>
          <cell r="D131" t="str">
            <v>N350510</v>
          </cell>
          <cell r="E131" t="str">
            <v>N3505103</v>
          </cell>
          <cell r="F131">
            <v>106237</v>
          </cell>
          <cell r="G131" t="str">
            <v>RETENUE DU GRAON</v>
          </cell>
          <cell r="H131" t="str">
            <v>RETENUE DU GRAON A SAINT-VINCENT-SUR-GRAON</v>
          </cell>
          <cell r="I131">
            <v>364014.74</v>
          </cell>
          <cell r="J131">
            <v>6612741.2709999997</v>
          </cell>
          <cell r="K131" t="str">
            <v>Coordonnées du centroïde du plan d'eau</v>
          </cell>
        </row>
        <row r="132">
          <cell r="A132" t="str">
            <v>FRGL143</v>
          </cell>
          <cell r="B132" t="str">
            <v>N303510</v>
          </cell>
          <cell r="C132" t="str">
            <v>N303510T</v>
          </cell>
          <cell r="D132" t="str">
            <v>N303510</v>
          </cell>
          <cell r="E132" t="str">
            <v>N3035103</v>
          </cell>
          <cell r="F132">
            <v>106238</v>
          </cell>
          <cell r="G132" t="str">
            <v>RETENUE DE L'ANGLE GUIGNARD</v>
          </cell>
          <cell r="H132" t="str">
            <v>RETENUE DE L'ANGLE GUIGNARD A CHANTONNAY</v>
          </cell>
          <cell r="I132">
            <v>389246.76500000001</v>
          </cell>
          <cell r="J132">
            <v>6623990.5159999998</v>
          </cell>
          <cell r="K132" t="str">
            <v>Coordonnées du centroïde du plan d'eau</v>
          </cell>
        </row>
        <row r="133">
          <cell r="A133" t="str">
            <v>FRGL144</v>
          </cell>
          <cell r="B133" t="str">
            <v>N330510</v>
          </cell>
          <cell r="C133" t="str">
            <v>N330510T</v>
          </cell>
          <cell r="D133" t="str">
            <v>N330510</v>
          </cell>
          <cell r="E133" t="str">
            <v>N3305103</v>
          </cell>
          <cell r="F133">
            <v>106239</v>
          </cell>
          <cell r="G133" t="str">
            <v>COMPLEXE DU MARILLET</v>
          </cell>
          <cell r="H133" t="str">
            <v>COMPLEXE DU MARILLET A CHATEAU-GUIBERT</v>
          </cell>
          <cell r="I133">
            <v>374683.35200000001</v>
          </cell>
          <cell r="J133">
            <v>6616756.6279999996</v>
          </cell>
          <cell r="K133" t="str">
            <v>Coordonnées du centroïde du plan d'eau</v>
          </cell>
        </row>
        <row r="134">
          <cell r="A134" t="str">
            <v>FRGL146</v>
          </cell>
          <cell r="B134" t="str">
            <v>M741500T</v>
          </cell>
          <cell r="C134" t="str">
            <v>M741---T</v>
          </cell>
          <cell r="D134" t="str">
            <v>M741500T</v>
          </cell>
          <cell r="E134" t="str">
            <v>M7415003</v>
          </cell>
          <cell r="F134">
            <v>106240</v>
          </cell>
          <cell r="G134" t="str">
            <v>RETENUE DE LA BULTIERE</v>
          </cell>
          <cell r="H134" t="str">
            <v>RETENUE DE LA BULTIERE A CHAVAGNES-EN-PAILLERS</v>
          </cell>
          <cell r="I134">
            <v>379564.04800000001</v>
          </cell>
          <cell r="J134">
            <v>6654950.9819999998</v>
          </cell>
          <cell r="K134" t="str">
            <v>Coordonnées du point le plus profond (points de prélèvement eau et sédiment)</v>
          </cell>
        </row>
        <row r="135">
          <cell r="A135" t="str">
            <v>FRGL147</v>
          </cell>
          <cell r="B135" t="str">
            <v>N71-410</v>
          </cell>
          <cell r="C135" t="str">
            <v>N71-410T</v>
          </cell>
          <cell r="D135" t="str">
            <v>N71-410</v>
          </cell>
          <cell r="E135" t="str">
            <v>N7105103</v>
          </cell>
          <cell r="F135">
            <v>106241</v>
          </cell>
          <cell r="G135" t="str">
            <v>COMPLEXE DE MERVENT</v>
          </cell>
          <cell r="H135" t="str">
            <v>COMPLEXE DE MERVENT A MERVENT</v>
          </cell>
          <cell r="I135">
            <v>410096.56</v>
          </cell>
          <cell r="J135">
            <v>6608736.4400000004</v>
          </cell>
          <cell r="K135" t="str">
            <v>Coordonnées du point le plus profond (points de prélèvement eau et sédiment)</v>
          </cell>
        </row>
        <row r="136">
          <cell r="A136" t="str">
            <v>FRGL148</v>
          </cell>
          <cell r="B136" t="str">
            <v>N120510</v>
          </cell>
          <cell r="C136" t="str">
            <v>N120510T</v>
          </cell>
          <cell r="D136" t="str">
            <v>N120510</v>
          </cell>
          <cell r="E136" t="str">
            <v>N1205103</v>
          </cell>
          <cell r="F136">
            <v>106242</v>
          </cell>
          <cell r="G136" t="str">
            <v>RETENUE DU JAUNAY</v>
          </cell>
          <cell r="H136" t="str">
            <v>RETENUE DU JAUNAY A LANDEVIEILLE</v>
          </cell>
          <cell r="I136">
            <v>336447.51500000001</v>
          </cell>
          <cell r="J136">
            <v>6628991.7450000001</v>
          </cell>
          <cell r="K136" t="str">
            <v>Coordonnées du centroïde du plan d'eau</v>
          </cell>
        </row>
        <row r="137">
          <cell r="A137" t="str">
            <v>FRGL149</v>
          </cell>
          <cell r="B137" t="str">
            <v>N1--310</v>
          </cell>
          <cell r="C137" t="str">
            <v>N1--310T</v>
          </cell>
          <cell r="D137" t="str">
            <v>N1--310</v>
          </cell>
          <cell r="E137" t="str">
            <v>N1--3103</v>
          </cell>
          <cell r="F137">
            <v>106243</v>
          </cell>
          <cell r="G137" t="str">
            <v>RETENUE D'APREMONT</v>
          </cell>
          <cell r="H137" t="str">
            <v>RETENUE D'APREMONT A MACHE</v>
          </cell>
          <cell r="I137">
            <v>338491.85800000001</v>
          </cell>
          <cell r="J137">
            <v>6637983.0980000002</v>
          </cell>
          <cell r="K137" t="str">
            <v>Coordonnées du point le plus profond (points de prélèvement eau et sédiment)</v>
          </cell>
        </row>
        <row r="138">
          <cell r="A138" t="str">
            <v>FRGL150</v>
          </cell>
          <cell r="B138" t="str">
            <v>N30-410</v>
          </cell>
          <cell r="C138" t="str">
            <v>N30-410T</v>
          </cell>
          <cell r="D138" t="str">
            <v>N30-410</v>
          </cell>
          <cell r="E138" t="str">
            <v>N30-4103</v>
          </cell>
          <cell r="F138">
            <v>106244</v>
          </cell>
          <cell r="G138" t="str">
            <v>RETENUE DE ROCHEREAU</v>
          </cell>
          <cell r="H138" t="str">
            <v>RETENUE DE ROCHEREAU A MONSIREIGNE</v>
          </cell>
          <cell r="I138">
            <v>397914.49</v>
          </cell>
          <cell r="J138">
            <v>6630202.5149999997</v>
          </cell>
          <cell r="K138" t="str">
            <v>Coordonnées du centroïde du plan d'eau</v>
          </cell>
        </row>
        <row r="139">
          <cell r="A139" t="str">
            <v>FRGL152</v>
          </cell>
          <cell r="B139" t="str">
            <v>N340510</v>
          </cell>
          <cell r="C139" t="str">
            <v>N340510T</v>
          </cell>
          <cell r="D139" t="str">
            <v>N340510</v>
          </cell>
          <cell r="E139" t="str">
            <v>N3405103</v>
          </cell>
          <cell r="F139">
            <v>106245</v>
          </cell>
          <cell r="G139" t="str">
            <v>RETENUE DE MOULIN PAPON</v>
          </cell>
          <cell r="H139" t="str">
            <v>RETENUE DE MOULIN PAPON A LA ROCHE-SUR-YON</v>
          </cell>
          <cell r="I139">
            <v>363583.25099999999</v>
          </cell>
          <cell r="J139">
            <v>6632124.5</v>
          </cell>
          <cell r="K139" t="str">
            <v>Coordonnées du centroïde du plan d'eau</v>
          </cell>
        </row>
        <row r="140">
          <cell r="A140" t="str">
            <v>FRGL154</v>
          </cell>
          <cell r="B140" t="str">
            <v>L1215093</v>
          </cell>
          <cell r="C140" t="str">
            <v>L12-200T</v>
          </cell>
          <cell r="D140" t="str">
            <v>L1215093</v>
          </cell>
          <cell r="E140" t="str">
            <v>L1215403</v>
          </cell>
          <cell r="F140">
            <v>106246</v>
          </cell>
          <cell r="G140" t="str">
            <v>COMPLEXE DE CHARDES</v>
          </cell>
          <cell r="H140" t="str">
            <v>COMPLEXE DE CHARDES A L'ISLE-JOURDAIN</v>
          </cell>
          <cell r="I140">
            <v>521147.55</v>
          </cell>
          <cell r="J140">
            <v>6573763.5700000003</v>
          </cell>
          <cell r="K140" t="str">
            <v>Coordonnées du point le plus profond (points de prélèvement eau et sédiment)</v>
          </cell>
        </row>
        <row r="141">
          <cell r="A141" t="str">
            <v>FRGL157</v>
          </cell>
          <cell r="B141" t="str">
            <v>L012560</v>
          </cell>
          <cell r="C141" t="str">
            <v>L0125-0T</v>
          </cell>
          <cell r="D141" t="str">
            <v>L012560</v>
          </cell>
          <cell r="E141" t="str">
            <v>L0125403</v>
          </cell>
          <cell r="F141">
            <v>106247</v>
          </cell>
          <cell r="G141" t="str">
            <v>COMPLEXE DE VILLEJOUBERT</v>
          </cell>
          <cell r="H141" t="str">
            <v>COMPLEXE DE VILLEJOUBERT A CHAMPNETERY</v>
          </cell>
          <cell r="I141">
            <v>589673.6</v>
          </cell>
          <cell r="J141">
            <v>6522311</v>
          </cell>
          <cell r="K141" t="str">
            <v>Coordonnées du point le plus profond (points de prélèvement eau et sédiment)</v>
          </cell>
        </row>
        <row r="142">
          <cell r="A142" t="str">
            <v>FRGL162</v>
          </cell>
          <cell r="B142" t="str">
            <v>L511530</v>
          </cell>
          <cell r="C142" t="str">
            <v>L511530T</v>
          </cell>
          <cell r="D142" t="str">
            <v>L511530</v>
          </cell>
          <cell r="E142" t="str">
            <v>L5115303</v>
          </cell>
          <cell r="F142">
            <v>106248</v>
          </cell>
          <cell r="G142" t="str">
            <v>RETENUE DE SAINT PARDOUX</v>
          </cell>
          <cell r="H142" t="str">
            <v>RETENUE DE SAINT PARDOUX A SAINT PARDOUX</v>
          </cell>
          <cell r="I142">
            <v>567419.93400000001</v>
          </cell>
          <cell r="J142">
            <v>6550176.3190000001</v>
          </cell>
          <cell r="K142" t="str">
            <v>Coordonnées du centroïde du plan d'eau</v>
          </cell>
        </row>
        <row r="143">
          <cell r="A143" t="str">
            <v>FRGL167</v>
          </cell>
          <cell r="B143" t="str">
            <v>N311500T</v>
          </cell>
          <cell r="C143" t="str">
            <v>N311700</v>
          </cell>
          <cell r="D143" t="str">
            <v>N311500T</v>
          </cell>
          <cell r="E143" t="str">
            <v>N3115003</v>
          </cell>
          <cell r="F143">
            <v>106249</v>
          </cell>
          <cell r="G143" t="str">
            <v>RETENUE DE LA SILLONNIERE</v>
          </cell>
          <cell r="H143" t="str">
            <v>RETENUE DE LA SILLONNIERE A SAINT-HILAIRE-LE-VOUHIS</v>
          </cell>
          <cell r="I143">
            <v>382053.05</v>
          </cell>
          <cell r="J143">
            <v>6626672.426</v>
          </cell>
          <cell r="K143" t="str">
            <v>Coordonnées du centroïde du plan d'eau</v>
          </cell>
        </row>
        <row r="144">
          <cell r="A144" t="str">
            <v>FRGL168</v>
          </cell>
          <cell r="B144" t="str">
            <v>M374510T</v>
          </cell>
          <cell r="C144" t="str">
            <v>M37400S</v>
          </cell>
          <cell r="D144" t="str">
            <v>M374510T</v>
          </cell>
          <cell r="E144" t="str">
            <v>M3745103</v>
          </cell>
          <cell r="F144">
            <v>106250</v>
          </cell>
          <cell r="G144" t="str">
            <v>ETANG DE LA RINCERIE</v>
          </cell>
          <cell r="H144" t="str">
            <v>ETANG DE LA RINCERIE A LA SELLE-CRAONNAISE</v>
          </cell>
          <cell r="I144">
            <v>396772.10499999998</v>
          </cell>
          <cell r="J144">
            <v>6759540.7410000004</v>
          </cell>
          <cell r="K144" t="str">
            <v>Coordonnées du point le plus profond (points de prélèvement eau et sédiment)</v>
          </cell>
        </row>
        <row r="145">
          <cell r="A145" t="str">
            <v>FRGL200</v>
          </cell>
          <cell r="B145" t="str">
            <v>J11510T</v>
          </cell>
          <cell r="C145" t="str">
            <v>J111510T</v>
          </cell>
          <cell r="D145" t="str">
            <v>J11510T</v>
          </cell>
          <cell r="E145" t="str">
            <v>J1115503</v>
          </cell>
          <cell r="F145">
            <v>106251</v>
          </cell>
          <cell r="G145" t="str">
            <v>ETANG DE JUGON</v>
          </cell>
          <cell r="H145" t="str">
            <v>ETANG DE JUGON A DOLO</v>
          </cell>
          <cell r="I145">
            <v>306703.32500000001</v>
          </cell>
          <cell r="J145">
            <v>6823954.4689999996</v>
          </cell>
          <cell r="K145" t="str">
            <v>Coordonnées du centroïde du plan d'eau</v>
          </cell>
        </row>
        <row r="146">
          <cell r="A146" t="str">
            <v>FRGL201</v>
          </cell>
          <cell r="B146" t="str">
            <v>L474530</v>
          </cell>
          <cell r="D146" t="str">
            <v>L474530</v>
          </cell>
          <cell r="F146">
            <v>109375</v>
          </cell>
          <cell r="G146" t="str">
            <v>ETANG DE LA MER ROUGE</v>
          </cell>
          <cell r="H146" t="str">
            <v>ETANG DE LA MER ROUGE</v>
          </cell>
          <cell r="I146">
            <v>560085.33700000006</v>
          </cell>
          <cell r="J146">
            <v>6624646.4280000003</v>
          </cell>
          <cell r="K146" t="str">
            <v>Coordonnées du centroïde du plan d'eau</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B38" sqref="B38"/>
    </sheetView>
  </sheetViews>
  <sheetFormatPr baseColWidth="10" defaultRowHeight="12.75" x14ac:dyDescent="0.2"/>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1:R145"/>
  <sheetViews>
    <sheetView workbookViewId="0">
      <pane ySplit="1" topLeftCell="A11" activePane="bottomLeft" state="frozen"/>
      <selection pane="bottomLeft" activeCell="Q117" sqref="Q117"/>
    </sheetView>
  </sheetViews>
  <sheetFormatPr baseColWidth="10" defaultColWidth="36" defaultRowHeight="15.75" customHeight="1" x14ac:dyDescent="0.2"/>
  <cols>
    <col min="1" max="1" width="11.28515625" bestFit="1" customWidth="1"/>
    <col min="2" max="2" width="31.7109375" customWidth="1"/>
    <col min="3" max="3" width="17.42578125" customWidth="1"/>
    <col min="4" max="4" width="19.28515625" customWidth="1"/>
    <col min="5" max="5" width="73.28515625" bestFit="1" customWidth="1"/>
    <col min="6" max="6" width="7.7109375" customWidth="1"/>
    <col min="7" max="7" width="8.42578125" customWidth="1"/>
    <col min="8" max="8" width="8.5703125" customWidth="1"/>
    <col min="9" max="9" width="25.140625" bestFit="1" customWidth="1"/>
    <col min="10" max="10" width="15.28515625" customWidth="1"/>
    <col min="11" max="11" width="15.7109375" customWidth="1"/>
    <col min="12" max="12" width="11.5703125" customWidth="1"/>
    <col min="13" max="13" width="11.140625" customWidth="1"/>
    <col min="14" max="14" width="9.7109375" customWidth="1"/>
    <col min="15" max="15" width="11.7109375" customWidth="1"/>
    <col min="16" max="16" width="9" customWidth="1"/>
    <col min="17" max="17" width="10.5703125" customWidth="1"/>
    <col min="18" max="18" width="14.140625" customWidth="1"/>
  </cols>
  <sheetData>
    <row r="1" spans="1:18" s="66" customFormat="1" ht="65.25" customHeight="1" x14ac:dyDescent="0.2">
      <c r="A1" s="65" t="s">
        <v>0</v>
      </c>
      <c r="B1" s="65" t="s">
        <v>1</v>
      </c>
      <c r="C1" s="65" t="s">
        <v>1104</v>
      </c>
      <c r="D1" s="65" t="s">
        <v>1105</v>
      </c>
      <c r="E1" s="65" t="s">
        <v>1106</v>
      </c>
      <c r="F1" s="65" t="s">
        <v>3</v>
      </c>
      <c r="G1" s="65" t="s">
        <v>4</v>
      </c>
      <c r="H1" s="65" t="s">
        <v>5</v>
      </c>
      <c r="I1" s="65" t="s">
        <v>6</v>
      </c>
      <c r="J1" s="65" t="s">
        <v>7</v>
      </c>
      <c r="K1" s="65" t="s">
        <v>8</v>
      </c>
      <c r="L1" s="65" t="s">
        <v>9</v>
      </c>
      <c r="M1" s="65" t="s">
        <v>10</v>
      </c>
      <c r="N1" s="65" t="s">
        <v>11</v>
      </c>
      <c r="O1" s="65" t="s">
        <v>12</v>
      </c>
      <c r="P1" s="65" t="s">
        <v>13</v>
      </c>
      <c r="Q1" s="65" t="s">
        <v>14</v>
      </c>
      <c r="R1" s="65" t="s">
        <v>15</v>
      </c>
    </row>
    <row r="2" spans="1:18" ht="15.75" hidden="1" customHeight="1" x14ac:dyDescent="0.25">
      <c r="A2" s="1" t="s">
        <v>50</v>
      </c>
      <c r="B2" s="1" t="s">
        <v>51</v>
      </c>
      <c r="C2" s="1">
        <f>VLOOKUP(A2,[1]T_STATIONS_PE!$A$2:$K$146,9,0)</f>
        <v>639036.11899999995</v>
      </c>
      <c r="D2" s="1">
        <f>VLOOKUP(A2,[1]T_STATIONS_PE!$A$2:$K$146,10,0)</f>
        <v>6630868.3660000004</v>
      </c>
      <c r="E2" s="1" t="str">
        <f>VLOOKUP(A2,[1]T_STATIONS_PE!$A$2:$K$146,11,0)</f>
        <v>Coordonnées du centroïde du plan d'eau</v>
      </c>
      <c r="F2" s="2">
        <v>9</v>
      </c>
      <c r="G2" s="1" t="s">
        <v>52</v>
      </c>
      <c r="H2" s="1" t="s">
        <v>20</v>
      </c>
      <c r="I2" s="1" t="s">
        <v>53</v>
      </c>
      <c r="J2" s="2">
        <v>0.8</v>
      </c>
      <c r="K2" s="1" t="s">
        <v>18</v>
      </c>
      <c r="L2" s="2">
        <v>0.3</v>
      </c>
      <c r="M2" s="2">
        <v>0.83</v>
      </c>
      <c r="N2" s="2">
        <v>156</v>
      </c>
      <c r="O2" s="1" t="s">
        <v>22</v>
      </c>
      <c r="P2" s="2">
        <v>0</v>
      </c>
      <c r="Q2" s="2">
        <v>830000</v>
      </c>
      <c r="R2" s="1" t="s">
        <v>49</v>
      </c>
    </row>
    <row r="3" spans="1:18" ht="15.75" hidden="1" customHeight="1" x14ac:dyDescent="0.25">
      <c r="A3" s="1" t="s">
        <v>220</v>
      </c>
      <c r="B3" s="1" t="s">
        <v>221</v>
      </c>
      <c r="C3" s="1">
        <f>VLOOKUP(A3,[1]T_STATIONS_PE!$A$2:$K$146,9,0)</f>
        <v>327020.696</v>
      </c>
      <c r="D3" s="1">
        <f>VLOOKUP(A3,[1]T_STATIONS_PE!$A$2:$K$146,10,0)</f>
        <v>6787030.5650000004</v>
      </c>
      <c r="E3" s="1" t="str">
        <f>VLOOKUP(A3,[1]T_STATIONS_PE!$A$2:$K$146,11,0)</f>
        <v>Coordonnées du point le plus profond (points de prélèvement eau et sédiment)</v>
      </c>
      <c r="F3" s="2">
        <v>12</v>
      </c>
      <c r="G3" s="1" t="s">
        <v>45</v>
      </c>
      <c r="H3" s="1" t="s">
        <v>20</v>
      </c>
      <c r="I3" s="1" t="s">
        <v>21</v>
      </c>
      <c r="J3" s="2">
        <v>2.5</v>
      </c>
      <c r="K3" s="1" t="s">
        <v>18</v>
      </c>
      <c r="L3" s="2">
        <v>0.4</v>
      </c>
      <c r="M3" s="2">
        <v>0</v>
      </c>
      <c r="N3" s="2">
        <v>78</v>
      </c>
      <c r="O3" s="1" t="s">
        <v>22</v>
      </c>
      <c r="P3" s="2">
        <v>0</v>
      </c>
      <c r="Q3" s="2">
        <v>1121000</v>
      </c>
      <c r="R3" s="1" t="s">
        <v>222</v>
      </c>
    </row>
    <row r="4" spans="1:18" ht="15.75" hidden="1" customHeight="1" x14ac:dyDescent="0.25">
      <c r="A4" s="1" t="s">
        <v>163</v>
      </c>
      <c r="B4" s="1" t="s">
        <v>164</v>
      </c>
      <c r="C4" s="1">
        <f>VLOOKUP(A4,[1]T_STATIONS_PE!$A$2:$K$146,9,0)</f>
        <v>317355.98100000003</v>
      </c>
      <c r="D4" s="1">
        <f>VLOOKUP(A4,[1]T_STATIONS_PE!$A$2:$K$146,10,0)</f>
        <v>6783300.909</v>
      </c>
      <c r="E4" s="1" t="str">
        <f>VLOOKUP(A4,[1]T_STATIONS_PE!$A$2:$K$146,11,0)</f>
        <v>Coordonnées du centroïde du plan d'eau</v>
      </c>
      <c r="F4" s="2">
        <v>12</v>
      </c>
      <c r="G4" s="1" t="s">
        <v>45</v>
      </c>
      <c r="H4" s="1" t="s">
        <v>20</v>
      </c>
      <c r="I4" s="1" t="s">
        <v>21</v>
      </c>
      <c r="J4" s="2">
        <v>2.2000000000000002</v>
      </c>
      <c r="K4" s="1" t="s">
        <v>18</v>
      </c>
      <c r="L4" s="2">
        <v>0.8</v>
      </c>
      <c r="M4" s="2">
        <v>0.56999999999999995</v>
      </c>
      <c r="N4" s="2">
        <v>156</v>
      </c>
      <c r="O4" s="1" t="s">
        <v>22</v>
      </c>
      <c r="P4" s="2">
        <v>0</v>
      </c>
      <c r="Q4" s="2">
        <v>386665</v>
      </c>
      <c r="R4" s="1" t="s">
        <v>49</v>
      </c>
    </row>
    <row r="5" spans="1:18" ht="15.75" hidden="1" customHeight="1" x14ac:dyDescent="0.25">
      <c r="A5" s="1" t="s">
        <v>186</v>
      </c>
      <c r="B5" s="1" t="s">
        <v>187</v>
      </c>
      <c r="C5" s="1">
        <f>VLOOKUP(A5,[1]T_STATIONS_PE!$A$2:$K$146,9,0)</f>
        <v>566150.06999999995</v>
      </c>
      <c r="D5" s="1">
        <f>VLOOKUP(A5,[1]T_STATIONS_PE!$A$2:$K$146,10,0)</f>
        <v>6627468.6239999998</v>
      </c>
      <c r="E5" s="1" t="str">
        <f>VLOOKUP(A5,[1]T_STATIONS_PE!$A$2:$K$146,11,0)</f>
        <v>Coordonnées du point le plus profond (points de prélèvement eau et sédiment)</v>
      </c>
      <c r="F5" s="2">
        <v>20</v>
      </c>
      <c r="G5" s="1" t="s">
        <v>45</v>
      </c>
      <c r="H5" s="1" t="s">
        <v>20</v>
      </c>
      <c r="I5" s="1" t="s">
        <v>21</v>
      </c>
      <c r="J5" s="2">
        <v>3</v>
      </c>
      <c r="K5" s="1" t="s">
        <v>18</v>
      </c>
      <c r="L5" s="2">
        <v>0.8</v>
      </c>
      <c r="M5" s="2">
        <v>0.99</v>
      </c>
      <c r="N5" s="2">
        <v>96</v>
      </c>
      <c r="O5" s="1" t="s">
        <v>22</v>
      </c>
      <c r="P5" s="2">
        <v>0</v>
      </c>
      <c r="Q5" s="2">
        <v>660000</v>
      </c>
      <c r="R5" s="1" t="s">
        <v>49</v>
      </c>
    </row>
    <row r="6" spans="1:18" ht="15.75" hidden="1" customHeight="1" x14ac:dyDescent="0.25">
      <c r="A6" s="1" t="s">
        <v>188</v>
      </c>
      <c r="B6" s="1" t="s">
        <v>187</v>
      </c>
      <c r="C6" s="1">
        <f>VLOOKUP(A6,[1]T_STATIONS_PE!$A$2:$K$146,9,0)</f>
        <v>564484.6</v>
      </c>
      <c r="D6" s="1">
        <f>VLOOKUP(A6,[1]T_STATIONS_PE!$A$2:$K$146,10,0)</f>
        <v>6628446</v>
      </c>
      <c r="E6" s="1" t="str">
        <f>VLOOKUP(A6,[1]T_STATIONS_PE!$A$2:$K$146,11,0)</f>
        <v>Coordonnées du point le plus profond (points de prélèvement eau et sédiment)</v>
      </c>
      <c r="F6" s="2">
        <v>20</v>
      </c>
      <c r="G6" s="1" t="s">
        <v>45</v>
      </c>
      <c r="H6" s="1" t="s">
        <v>20</v>
      </c>
      <c r="I6" s="1" t="s">
        <v>21</v>
      </c>
      <c r="J6" s="2">
        <v>3</v>
      </c>
      <c r="K6" s="1" t="s">
        <v>18</v>
      </c>
      <c r="L6" s="2">
        <v>0.8</v>
      </c>
      <c r="M6" s="2">
        <v>0.99</v>
      </c>
      <c r="N6" s="2">
        <v>96</v>
      </c>
      <c r="O6" s="1" t="s">
        <v>22</v>
      </c>
      <c r="P6" s="2">
        <v>0</v>
      </c>
      <c r="Q6" s="2">
        <v>660000</v>
      </c>
      <c r="R6" s="1" t="s">
        <v>49</v>
      </c>
    </row>
    <row r="7" spans="1:18" ht="15.75" hidden="1" customHeight="1" x14ac:dyDescent="0.25">
      <c r="A7" s="1" t="s">
        <v>214</v>
      </c>
      <c r="B7" s="1" t="s">
        <v>215</v>
      </c>
      <c r="C7" s="1">
        <f>VLOOKUP(A7,[1]T_STATIONS_PE!$A$2:$K$146,9,0)</f>
        <v>567946.62300000002</v>
      </c>
      <c r="D7" s="1">
        <f>VLOOKUP(A7,[1]T_STATIONS_PE!$A$2:$K$146,10,0)</f>
        <v>6631900.1320000002</v>
      </c>
      <c r="E7" s="1" t="str">
        <f>VLOOKUP(A7,[1]T_STATIONS_PE!$A$2:$K$146,11,0)</f>
        <v>Coordonnées du point le plus profond (points de prélèvement eau et sédiment)</v>
      </c>
      <c r="F7" s="2">
        <v>20</v>
      </c>
      <c r="G7" s="1" t="s">
        <v>45</v>
      </c>
      <c r="H7" s="1" t="s">
        <v>20</v>
      </c>
      <c r="I7" s="1" t="s">
        <v>21</v>
      </c>
      <c r="J7" s="2">
        <v>2.8</v>
      </c>
      <c r="K7" s="1" t="s">
        <v>18</v>
      </c>
      <c r="L7" s="2">
        <v>0.8</v>
      </c>
      <c r="M7" s="2">
        <v>1.22</v>
      </c>
      <c r="N7" s="2">
        <v>106</v>
      </c>
      <c r="O7" s="1" t="s">
        <v>22</v>
      </c>
      <c r="P7" s="2">
        <v>0.3</v>
      </c>
      <c r="Q7" s="2">
        <v>960000</v>
      </c>
      <c r="R7" s="1" t="s">
        <v>49</v>
      </c>
    </row>
    <row r="8" spans="1:18" ht="15.75" hidden="1" customHeight="1" x14ac:dyDescent="0.25">
      <c r="A8" s="1" t="s">
        <v>158</v>
      </c>
      <c r="B8" s="1" t="s">
        <v>159</v>
      </c>
      <c r="C8" s="1">
        <f>VLOOKUP(A8,[1]T_STATIONS_PE!$A$2:$K$146,9,0)</f>
        <v>382239.31699999998</v>
      </c>
      <c r="D8" s="1">
        <f>VLOOKUP(A8,[1]T_STATIONS_PE!$A$2:$K$146,10,0)</f>
        <v>6771633.6090000002</v>
      </c>
      <c r="E8" s="1" t="str">
        <f>VLOOKUP(A8,[1]T_STATIONS_PE!$A$2:$K$146,11,0)</f>
        <v>Coordonnées du point le plus profond (points de prélèvement eau et sédiment)</v>
      </c>
      <c r="F8" s="2">
        <v>12</v>
      </c>
      <c r="G8" s="1" t="s">
        <v>45</v>
      </c>
      <c r="H8" s="1" t="s">
        <v>20</v>
      </c>
      <c r="I8" s="1" t="s">
        <v>21</v>
      </c>
      <c r="J8" s="2">
        <v>1.6</v>
      </c>
      <c r="K8" s="1" t="s">
        <v>18</v>
      </c>
      <c r="L8" s="2">
        <v>0.9</v>
      </c>
      <c r="M8" s="2">
        <v>0.82</v>
      </c>
      <c r="N8" s="2">
        <v>52</v>
      </c>
      <c r="O8" s="1" t="s">
        <v>22</v>
      </c>
      <c r="P8" s="2">
        <v>0</v>
      </c>
      <c r="Q8" s="2">
        <v>714000</v>
      </c>
      <c r="R8" s="1" t="s">
        <v>49</v>
      </c>
    </row>
    <row r="9" spans="1:18" ht="15.75" hidden="1" customHeight="1" x14ac:dyDescent="0.25">
      <c r="A9" s="1" t="s">
        <v>237</v>
      </c>
      <c r="B9" s="1" t="s">
        <v>238</v>
      </c>
      <c r="C9" s="1">
        <f>VLOOKUP(A9,[1]T_STATIONS_PE!$A$2:$K$146,9,0)</f>
        <v>617770.09199999995</v>
      </c>
      <c r="D9" s="1">
        <f>VLOOKUP(A9,[1]T_STATIONS_PE!$A$2:$K$146,10,0)</f>
        <v>6713061.5520000001</v>
      </c>
      <c r="E9" s="1" t="str">
        <f>VLOOKUP(A9,[1]T_STATIONS_PE!$A$2:$K$146,11,0)</f>
        <v>Coordonnées du centroïde du plan d'eau</v>
      </c>
      <c r="F9" s="2">
        <v>20</v>
      </c>
      <c r="G9" s="1" t="s">
        <v>45</v>
      </c>
      <c r="H9" s="1" t="s">
        <v>20</v>
      </c>
      <c r="I9" s="1" t="s">
        <v>21</v>
      </c>
      <c r="J9" s="2">
        <v>1</v>
      </c>
      <c r="K9" s="1" t="s">
        <v>18</v>
      </c>
      <c r="L9" s="2">
        <v>0.9</v>
      </c>
      <c r="M9" s="2">
        <v>0.49</v>
      </c>
      <c r="N9" s="2">
        <v>100</v>
      </c>
      <c r="O9" s="1" t="s">
        <v>22</v>
      </c>
      <c r="P9" s="2">
        <v>0</v>
      </c>
      <c r="Q9" s="2">
        <v>180000</v>
      </c>
      <c r="R9" s="1" t="s">
        <v>49</v>
      </c>
    </row>
    <row r="10" spans="1:18" ht="15.75" hidden="1" customHeight="1" x14ac:dyDescent="0.25">
      <c r="A10" s="1" t="s">
        <v>47</v>
      </c>
      <c r="B10" s="1" t="s">
        <v>48</v>
      </c>
      <c r="C10" s="1">
        <f>VLOOKUP(A10,[1]T_STATIONS_PE!$A$2:$K$146,9,0)</f>
        <v>676788.36499999999</v>
      </c>
      <c r="D10" s="1">
        <f>VLOOKUP(A10,[1]T_STATIONS_PE!$A$2:$K$146,10,0)</f>
        <v>6655618.523</v>
      </c>
      <c r="E10" s="1" t="str">
        <f>VLOOKUP(A10,[1]T_STATIONS_PE!$A$2:$K$146,11,0)</f>
        <v>Coordonnées du centroïde du plan d'eau</v>
      </c>
      <c r="F10" s="2">
        <v>9</v>
      </c>
      <c r="G10" s="1" t="s">
        <v>31</v>
      </c>
      <c r="H10" s="1" t="s">
        <v>20</v>
      </c>
      <c r="I10" s="1" t="s">
        <v>21</v>
      </c>
      <c r="J10" s="2">
        <v>2</v>
      </c>
      <c r="K10" s="1" t="s">
        <v>18</v>
      </c>
      <c r="L10" s="2">
        <v>1</v>
      </c>
      <c r="M10" s="2">
        <v>1</v>
      </c>
      <c r="N10" s="2">
        <v>176</v>
      </c>
      <c r="O10" s="1" t="s">
        <v>22</v>
      </c>
      <c r="P10" s="2">
        <v>0</v>
      </c>
      <c r="Q10" s="2">
        <v>820000</v>
      </c>
      <c r="R10" s="1" t="s">
        <v>49</v>
      </c>
    </row>
    <row r="11" spans="1:18" ht="15.75" customHeight="1" x14ac:dyDescent="0.25">
      <c r="A11" s="1" t="s">
        <v>60</v>
      </c>
      <c r="B11" s="1" t="s">
        <v>61</v>
      </c>
      <c r="C11" s="1">
        <f>VLOOKUP(A11,[1]T_STATIONS_PE!$A$2:$K$146,9,0)</f>
        <v>818588.95200000005</v>
      </c>
      <c r="D11" s="1">
        <f>VLOOKUP(A11,[1]T_STATIONS_PE!$A$2:$K$146,10,0)</f>
        <v>6665358.5640000002</v>
      </c>
      <c r="E11" s="1" t="str">
        <f>VLOOKUP(A11,[1]T_STATIONS_PE!$A$2:$K$146,11,0)</f>
        <v>Coordonnées du point le plus profond (points de prélèvement eau et sédiment)</v>
      </c>
      <c r="F11" s="2">
        <v>10</v>
      </c>
      <c r="G11" s="1" t="s">
        <v>31</v>
      </c>
      <c r="H11" s="1" t="s">
        <v>40</v>
      </c>
      <c r="I11" s="1" t="s">
        <v>21</v>
      </c>
      <c r="J11" s="2">
        <v>3</v>
      </c>
      <c r="K11" s="1" t="s">
        <v>18</v>
      </c>
      <c r="L11" s="2">
        <v>1</v>
      </c>
      <c r="M11" s="2">
        <v>0.5</v>
      </c>
      <c r="N11" s="2">
        <v>405</v>
      </c>
      <c r="O11" s="1" t="s">
        <v>22</v>
      </c>
      <c r="P11" s="2">
        <v>0.3</v>
      </c>
      <c r="Q11" s="2">
        <v>50000</v>
      </c>
      <c r="R11" s="1" t="s">
        <v>49</v>
      </c>
    </row>
    <row r="12" spans="1:18" ht="15.75" customHeight="1" x14ac:dyDescent="0.25">
      <c r="A12" s="1" t="s">
        <v>65</v>
      </c>
      <c r="B12" s="1" t="s">
        <v>66</v>
      </c>
      <c r="C12" s="1">
        <f>VLOOKUP(A12,[1]T_STATIONS_PE!$A$2:$K$146,9,0)</f>
        <v>819804.96499999997</v>
      </c>
      <c r="D12" s="1">
        <f>VLOOKUP(A12,[1]T_STATIONS_PE!$A$2:$K$146,10,0)</f>
        <v>6666746.125</v>
      </c>
      <c r="E12" s="1" t="str">
        <f>VLOOKUP(A12,[1]T_STATIONS_PE!$A$2:$K$146,11,0)</f>
        <v>Coordonnées du centroïde du plan d'eau</v>
      </c>
      <c r="F12" s="2">
        <v>10</v>
      </c>
      <c r="G12" s="1" t="s">
        <v>31</v>
      </c>
      <c r="H12" s="1" t="s">
        <v>40</v>
      </c>
      <c r="I12" s="1" t="s">
        <v>21</v>
      </c>
      <c r="J12" s="2">
        <v>3</v>
      </c>
      <c r="K12" s="1" t="s">
        <v>18</v>
      </c>
      <c r="L12" s="2">
        <v>1</v>
      </c>
      <c r="M12" s="2">
        <v>0.45</v>
      </c>
      <c r="N12" s="2">
        <v>407</v>
      </c>
      <c r="O12" s="1" t="s">
        <v>22</v>
      </c>
      <c r="P12" s="2">
        <v>3</v>
      </c>
      <c r="Q12" s="2">
        <v>450000</v>
      </c>
      <c r="R12" s="1" t="s">
        <v>67</v>
      </c>
    </row>
    <row r="13" spans="1:18" ht="15.75" hidden="1" customHeight="1" x14ac:dyDescent="0.25">
      <c r="A13" s="1" t="s">
        <v>106</v>
      </c>
      <c r="B13" s="1" t="s">
        <v>107</v>
      </c>
      <c r="C13" s="1">
        <f>VLOOKUP(A13,[1]T_STATIONS_PE!$A$2:$K$146,9,0)</f>
        <v>647341.679</v>
      </c>
      <c r="D13" s="1">
        <f>VLOOKUP(A13,[1]T_STATIONS_PE!$A$2:$K$146,10,0)</f>
        <v>6564754.4529999997</v>
      </c>
      <c r="E13" s="1" t="str">
        <f>VLOOKUP(A13,[1]T_STATIONS_PE!$A$2:$K$146,11,0)</f>
        <v>Coordonnées du point le plus profond (points de prélèvement eau et sédiment)</v>
      </c>
      <c r="F13" s="2">
        <v>21</v>
      </c>
      <c r="G13" s="1" t="s">
        <v>19</v>
      </c>
      <c r="H13" s="1" t="s">
        <v>20</v>
      </c>
      <c r="I13" s="1" t="s">
        <v>21</v>
      </c>
      <c r="J13" s="2">
        <v>2</v>
      </c>
      <c r="K13" s="1" t="s">
        <v>18</v>
      </c>
      <c r="L13" s="2">
        <v>1</v>
      </c>
      <c r="M13" s="2">
        <v>1.21</v>
      </c>
      <c r="N13" s="2">
        <v>378</v>
      </c>
      <c r="O13" s="1" t="s">
        <v>22</v>
      </c>
      <c r="P13" s="2">
        <v>0.3</v>
      </c>
      <c r="Q13" s="2">
        <v>1210000</v>
      </c>
      <c r="R13" s="1" t="s">
        <v>108</v>
      </c>
    </row>
    <row r="14" spans="1:18" ht="15.75" hidden="1" customHeight="1" x14ac:dyDescent="0.25">
      <c r="A14" s="1" t="s">
        <v>154</v>
      </c>
      <c r="B14" s="1" t="s">
        <v>155</v>
      </c>
      <c r="C14" s="1">
        <f>VLOOKUP(A14,[1]T_STATIONS_PE!$A$2:$K$146,9,0)</f>
        <v>374185.21</v>
      </c>
      <c r="D14" s="1">
        <f>VLOOKUP(A14,[1]T_STATIONS_PE!$A$2:$K$146,10,0)</f>
        <v>6769978.7379999999</v>
      </c>
      <c r="E14" s="1" t="str">
        <f>VLOOKUP(A14,[1]T_STATIONS_PE!$A$2:$K$146,11,0)</f>
        <v>Coordonnées du point le plus profond (points de prélèvement eau et sédiment)</v>
      </c>
      <c r="F14" s="2">
        <v>12</v>
      </c>
      <c r="G14" s="1" t="s">
        <v>45</v>
      </c>
      <c r="H14" s="1" t="s">
        <v>20</v>
      </c>
      <c r="I14" s="1" t="s">
        <v>21</v>
      </c>
      <c r="J14" s="2">
        <v>2.5</v>
      </c>
      <c r="K14" s="1" t="s">
        <v>18</v>
      </c>
      <c r="L14" s="2">
        <v>1</v>
      </c>
      <c r="M14" s="2">
        <v>0.91</v>
      </c>
      <c r="N14" s="2">
        <v>42</v>
      </c>
      <c r="O14" s="1" t="s">
        <v>22</v>
      </c>
      <c r="P14" s="2">
        <v>0</v>
      </c>
      <c r="Q14" s="2">
        <v>910000</v>
      </c>
      <c r="R14" s="1" t="s">
        <v>49</v>
      </c>
    </row>
    <row r="15" spans="1:18" ht="15.75" hidden="1" customHeight="1" x14ac:dyDescent="0.25">
      <c r="A15" s="1" t="s">
        <v>165</v>
      </c>
      <c r="B15" s="1" t="s">
        <v>166</v>
      </c>
      <c r="C15" s="1">
        <f>VLOOKUP(A15,[1]T_STATIONS_PE!$A$2:$K$146,9,0)</f>
        <v>347144.37599999999</v>
      </c>
      <c r="D15" s="1">
        <f>VLOOKUP(A15,[1]T_STATIONS_PE!$A$2:$K$146,10,0)</f>
        <v>6787790.7819999997</v>
      </c>
      <c r="E15" s="1" t="str">
        <f>VLOOKUP(A15,[1]T_STATIONS_PE!$A$2:$K$146,11,0)</f>
        <v>Coordonnées du point le plus profond (points de prélèvement eau et sédiment)</v>
      </c>
      <c r="F15" s="2">
        <v>12</v>
      </c>
      <c r="G15" s="1" t="s">
        <v>133</v>
      </c>
      <c r="H15" s="1" t="s">
        <v>134</v>
      </c>
      <c r="I15" s="1" t="s">
        <v>53</v>
      </c>
      <c r="J15" s="2">
        <v>3</v>
      </c>
      <c r="K15" s="1" t="s">
        <v>56</v>
      </c>
      <c r="L15" s="2">
        <v>1</v>
      </c>
      <c r="M15" s="2">
        <v>1.59</v>
      </c>
      <c r="N15" s="2">
        <v>19</v>
      </c>
      <c r="O15" s="1" t="s">
        <v>22</v>
      </c>
      <c r="P15" s="2">
        <v>0</v>
      </c>
      <c r="Q15" s="2">
        <v>1590000</v>
      </c>
      <c r="R15" s="1" t="s">
        <v>49</v>
      </c>
    </row>
    <row r="16" spans="1:18" ht="15.75" hidden="1" customHeight="1" x14ac:dyDescent="0.25">
      <c r="A16" s="1" t="s">
        <v>182</v>
      </c>
      <c r="B16" s="1" t="s">
        <v>183</v>
      </c>
      <c r="C16" s="1">
        <f>VLOOKUP(A16,[1]T_STATIONS_PE!$A$2:$K$146,9,0)</f>
        <v>570903.21900000004</v>
      </c>
      <c r="D16" s="1">
        <f>VLOOKUP(A16,[1]T_STATIONS_PE!$A$2:$K$146,10,0)</f>
        <v>6633341.3310000002</v>
      </c>
      <c r="E16" s="1" t="str">
        <f>VLOOKUP(A16,[1]T_STATIONS_PE!$A$2:$K$146,11,0)</f>
        <v>Coordonnées du centroïde du plan d'eau</v>
      </c>
      <c r="F16" s="2">
        <v>20</v>
      </c>
      <c r="G16" s="1" t="s">
        <v>45</v>
      </c>
      <c r="H16" s="1" t="s">
        <v>20</v>
      </c>
      <c r="I16" s="1" t="s">
        <v>21</v>
      </c>
      <c r="J16" s="2">
        <v>4</v>
      </c>
      <c r="K16" s="1" t="s">
        <v>18</v>
      </c>
      <c r="L16" s="2">
        <v>1</v>
      </c>
      <c r="M16" s="2">
        <v>0.89</v>
      </c>
      <c r="N16" s="2">
        <v>106</v>
      </c>
      <c r="O16" s="1" t="s">
        <v>22</v>
      </c>
      <c r="P16" s="2">
        <v>0</v>
      </c>
      <c r="Q16" s="2">
        <v>890000</v>
      </c>
      <c r="R16" s="1" t="s">
        <v>49</v>
      </c>
    </row>
    <row r="17" spans="1:18" ht="15.75" hidden="1" customHeight="1" x14ac:dyDescent="0.25">
      <c r="A17" s="1" t="s">
        <v>184</v>
      </c>
      <c r="B17" s="1" t="s">
        <v>185</v>
      </c>
      <c r="C17" s="1">
        <f>VLOOKUP(A17,[1]T_STATIONS_PE!$A$2:$K$146,9,0)</f>
        <v>566510.75</v>
      </c>
      <c r="D17" s="1">
        <f>VLOOKUP(A17,[1]T_STATIONS_PE!$A$2:$K$146,10,0)</f>
        <v>6630053.5690000001</v>
      </c>
      <c r="E17" s="1" t="str">
        <f>VLOOKUP(A17,[1]T_STATIONS_PE!$A$2:$K$146,11,0)</f>
        <v>Coordonnées du centroïde du plan d'eau</v>
      </c>
      <c r="F17" s="2">
        <v>20</v>
      </c>
      <c r="G17" s="1" t="s">
        <v>45</v>
      </c>
      <c r="H17" s="1" t="s">
        <v>20</v>
      </c>
      <c r="I17" s="1" t="s">
        <v>21</v>
      </c>
      <c r="J17" s="2">
        <v>3</v>
      </c>
      <c r="K17" s="1" t="s">
        <v>56</v>
      </c>
      <c r="L17" s="2">
        <v>1</v>
      </c>
      <c r="M17" s="2">
        <v>0.72</v>
      </c>
      <c r="N17" s="2">
        <v>101</v>
      </c>
      <c r="O17" s="1" t="s">
        <v>22</v>
      </c>
      <c r="P17" s="2">
        <v>0</v>
      </c>
      <c r="Q17" s="2">
        <v>720000</v>
      </c>
      <c r="R17" s="1" t="s">
        <v>49</v>
      </c>
    </row>
    <row r="18" spans="1:18" ht="15.75" hidden="1" customHeight="1" x14ac:dyDescent="0.25">
      <c r="A18" s="1" t="s">
        <v>189</v>
      </c>
      <c r="B18" s="1" t="s">
        <v>190</v>
      </c>
      <c r="C18" s="1">
        <f>VLOOKUP(A18,[1]T_STATIONS_PE!$A$2:$K$146,9,0)</f>
        <v>566647.23899999994</v>
      </c>
      <c r="D18" s="1">
        <f>VLOOKUP(A18,[1]T_STATIONS_PE!$A$2:$K$146,10,0)</f>
        <v>6623580.5619999999</v>
      </c>
      <c r="E18" s="1" t="str">
        <f>VLOOKUP(A18,[1]T_STATIONS_PE!$A$2:$K$146,11,0)</f>
        <v>Coordonnées du centroïde du plan d'eau</v>
      </c>
      <c r="F18" s="2">
        <v>20</v>
      </c>
      <c r="G18" s="1" t="s">
        <v>45</v>
      </c>
      <c r="H18" s="1" t="s">
        <v>20</v>
      </c>
      <c r="I18" s="1" t="s">
        <v>21</v>
      </c>
      <c r="J18" s="2">
        <v>3</v>
      </c>
      <c r="K18" s="1" t="s">
        <v>56</v>
      </c>
      <c r="L18" s="2">
        <v>1</v>
      </c>
      <c r="M18" s="2">
        <v>0.52</v>
      </c>
      <c r="N18" s="2">
        <v>108</v>
      </c>
      <c r="O18" s="1" t="s">
        <v>22</v>
      </c>
      <c r="P18" s="2">
        <v>0</v>
      </c>
      <c r="Q18" s="2">
        <v>520000</v>
      </c>
      <c r="R18" s="1" t="s">
        <v>49</v>
      </c>
    </row>
    <row r="19" spans="1:18" ht="15.75" hidden="1" customHeight="1" x14ac:dyDescent="0.25">
      <c r="A19" s="1" t="s">
        <v>191</v>
      </c>
      <c r="B19" s="1" t="s">
        <v>192</v>
      </c>
      <c r="C19" s="1">
        <f>VLOOKUP(A19,[1]T_STATIONS_PE!$A$2:$K$146,9,0)</f>
        <v>562470.424</v>
      </c>
      <c r="D19" s="1">
        <f>VLOOKUP(A19,[1]T_STATIONS_PE!$A$2:$K$146,10,0)</f>
        <v>6634716.5760000004</v>
      </c>
      <c r="E19" s="1" t="str">
        <f>VLOOKUP(A19,[1]T_STATIONS_PE!$A$2:$K$146,11,0)</f>
        <v>Coordonnées du centroïde du plan d'eau</v>
      </c>
      <c r="F19" s="2">
        <v>20</v>
      </c>
      <c r="G19" s="1" t="s">
        <v>45</v>
      </c>
      <c r="H19" s="1" t="s">
        <v>20</v>
      </c>
      <c r="I19" s="1" t="s">
        <v>21</v>
      </c>
      <c r="J19" s="2">
        <v>3</v>
      </c>
      <c r="K19" s="1" t="s">
        <v>56</v>
      </c>
      <c r="L19" s="2">
        <v>1</v>
      </c>
      <c r="M19" s="2">
        <v>0.49</v>
      </c>
      <c r="N19" s="2">
        <v>89</v>
      </c>
      <c r="O19" s="1" t="s">
        <v>22</v>
      </c>
      <c r="P19" s="2">
        <v>0</v>
      </c>
      <c r="Q19" s="2">
        <v>490000</v>
      </c>
      <c r="R19" s="1" t="s">
        <v>49</v>
      </c>
    </row>
    <row r="20" spans="1:18" ht="15.75" hidden="1" customHeight="1" x14ac:dyDescent="0.25">
      <c r="A20" s="1" t="s">
        <v>193</v>
      </c>
      <c r="B20" s="1" t="s">
        <v>194</v>
      </c>
      <c r="C20" s="1">
        <f>VLOOKUP(A20,[1]T_STATIONS_PE!$A$2:$K$146,9,0)</f>
        <v>558724.755</v>
      </c>
      <c r="D20" s="1">
        <f>VLOOKUP(A20,[1]T_STATIONS_PE!$A$2:$K$146,10,0)</f>
        <v>6630349.2359999996</v>
      </c>
      <c r="E20" s="1" t="str">
        <f>VLOOKUP(A20,[1]T_STATIONS_PE!$A$2:$K$146,11,0)</f>
        <v>Coordonnées du centroïde du plan d'eau</v>
      </c>
      <c r="F20" s="2">
        <v>20</v>
      </c>
      <c r="G20" s="1" t="s">
        <v>45</v>
      </c>
      <c r="H20" s="1" t="s">
        <v>20</v>
      </c>
      <c r="I20" s="1" t="s">
        <v>21</v>
      </c>
      <c r="J20" s="2">
        <v>3</v>
      </c>
      <c r="K20" s="1" t="s">
        <v>56</v>
      </c>
      <c r="L20" s="2">
        <v>1</v>
      </c>
      <c r="M20" s="2">
        <v>1.29</v>
      </c>
      <c r="N20" s="2">
        <v>89</v>
      </c>
      <c r="O20" s="1" t="s">
        <v>22</v>
      </c>
      <c r="P20" s="2">
        <v>0</v>
      </c>
      <c r="Q20" s="2">
        <v>1290000</v>
      </c>
      <c r="R20" s="1" t="s">
        <v>49</v>
      </c>
    </row>
    <row r="21" spans="1:18" ht="15.75" hidden="1" customHeight="1" x14ac:dyDescent="0.25">
      <c r="A21" s="1" t="s">
        <v>195</v>
      </c>
      <c r="B21" s="1" t="s">
        <v>196</v>
      </c>
      <c r="C21" s="1">
        <f>VLOOKUP(A21,[1]T_STATIONS_PE!$A$2:$K$146,9,0)</f>
        <v>560424.27399999998</v>
      </c>
      <c r="D21" s="1">
        <f>VLOOKUP(A21,[1]T_STATIONS_PE!$A$2:$K$146,10,0)</f>
        <v>6629924.4139999999</v>
      </c>
      <c r="E21" s="1" t="str">
        <f>VLOOKUP(A21,[1]T_STATIONS_PE!$A$2:$K$146,11,0)</f>
        <v>Coordonnées du centroïde du plan d'eau</v>
      </c>
      <c r="F21" s="2">
        <v>20</v>
      </c>
      <c r="G21" s="1" t="s">
        <v>45</v>
      </c>
      <c r="H21" s="1" t="s">
        <v>20</v>
      </c>
      <c r="I21" s="1" t="s">
        <v>21</v>
      </c>
      <c r="J21" s="2">
        <v>3</v>
      </c>
      <c r="K21" s="1" t="s">
        <v>56</v>
      </c>
      <c r="L21" s="2">
        <v>1</v>
      </c>
      <c r="M21" s="2">
        <v>1.19</v>
      </c>
      <c r="N21" s="2">
        <v>89</v>
      </c>
      <c r="O21" s="1" t="s">
        <v>22</v>
      </c>
      <c r="P21" s="2">
        <v>0</v>
      </c>
      <c r="Q21" s="2">
        <v>1190000</v>
      </c>
      <c r="R21" s="1" t="s">
        <v>49</v>
      </c>
    </row>
    <row r="22" spans="1:18" ht="15.75" hidden="1" customHeight="1" x14ac:dyDescent="0.25">
      <c r="A22" s="1" t="s">
        <v>197</v>
      </c>
      <c r="B22" s="1" t="s">
        <v>198</v>
      </c>
      <c r="C22" s="1">
        <f>VLOOKUP(A22,[1]T_STATIONS_PE!$A$2:$K$146,9,0)</f>
        <v>575747.85400000005</v>
      </c>
      <c r="D22" s="1">
        <f>VLOOKUP(A22,[1]T_STATIONS_PE!$A$2:$K$146,10,0)</f>
        <v>6629455.9450000003</v>
      </c>
      <c r="E22" s="1" t="str">
        <f>VLOOKUP(A22,[1]T_STATIONS_PE!$A$2:$K$146,11,0)</f>
        <v>Coordonnées du centroïde du plan d'eau</v>
      </c>
      <c r="F22" s="2">
        <v>20</v>
      </c>
      <c r="G22" s="1" t="s">
        <v>45</v>
      </c>
      <c r="H22" s="1" t="s">
        <v>20</v>
      </c>
      <c r="I22" s="1" t="s">
        <v>21</v>
      </c>
      <c r="J22" s="2">
        <v>3</v>
      </c>
      <c r="K22" s="1" t="s">
        <v>56</v>
      </c>
      <c r="L22" s="2">
        <v>1</v>
      </c>
      <c r="M22" s="2">
        <v>0.55000000000000004</v>
      </c>
      <c r="N22" s="2">
        <v>114</v>
      </c>
      <c r="O22" s="1" t="s">
        <v>22</v>
      </c>
      <c r="P22" s="2">
        <v>0</v>
      </c>
      <c r="Q22" s="2">
        <v>550000</v>
      </c>
      <c r="R22" s="1" t="s">
        <v>49</v>
      </c>
    </row>
    <row r="23" spans="1:18" ht="15.75" hidden="1" customHeight="1" x14ac:dyDescent="0.25">
      <c r="A23" s="1" t="s">
        <v>199</v>
      </c>
      <c r="B23" s="1" t="s">
        <v>200</v>
      </c>
      <c r="C23" s="1">
        <f>VLOOKUP(A23,[1]T_STATIONS_PE!$A$2:$K$146,9,0)</f>
        <v>581237.92299999995</v>
      </c>
      <c r="D23" s="1">
        <f>VLOOKUP(A23,[1]T_STATIONS_PE!$A$2:$K$146,10,0)</f>
        <v>6628620.7510000002</v>
      </c>
      <c r="E23" s="1" t="str">
        <f>VLOOKUP(A23,[1]T_STATIONS_PE!$A$2:$K$146,11,0)</f>
        <v>Coordonnées du centroïde du plan d'eau</v>
      </c>
      <c r="F23" s="2">
        <v>20</v>
      </c>
      <c r="G23" s="1" t="s">
        <v>45</v>
      </c>
      <c r="H23" s="1" t="s">
        <v>20</v>
      </c>
      <c r="I23" s="1" t="s">
        <v>21</v>
      </c>
      <c r="J23" s="2">
        <v>3</v>
      </c>
      <c r="K23" s="1" t="s">
        <v>56</v>
      </c>
      <c r="L23" s="2">
        <v>1</v>
      </c>
      <c r="M23" s="2">
        <v>0.53</v>
      </c>
      <c r="N23" s="2">
        <v>125</v>
      </c>
      <c r="O23" s="1" t="s">
        <v>22</v>
      </c>
      <c r="P23" s="2">
        <v>0</v>
      </c>
      <c r="Q23" s="2">
        <v>530000</v>
      </c>
      <c r="R23" s="1" t="s">
        <v>49</v>
      </c>
    </row>
    <row r="24" spans="1:18" ht="15.75" hidden="1" customHeight="1" x14ac:dyDescent="0.25">
      <c r="A24" s="1" t="s">
        <v>201</v>
      </c>
      <c r="B24" s="1" t="s">
        <v>202</v>
      </c>
      <c r="C24" s="1">
        <f>VLOOKUP(A24,[1]T_STATIONS_PE!$A$2:$K$146,9,0)</f>
        <v>572307.88500000001</v>
      </c>
      <c r="D24" s="1">
        <f>VLOOKUP(A24,[1]T_STATIONS_PE!$A$2:$K$146,10,0)</f>
        <v>6625970.4220000003</v>
      </c>
      <c r="E24" s="1" t="str">
        <f>VLOOKUP(A24,[1]T_STATIONS_PE!$A$2:$K$146,11,0)</f>
        <v>Coordonnées du centroïde du plan d'eau</v>
      </c>
      <c r="F24" s="2">
        <v>20</v>
      </c>
      <c r="G24" s="1" t="s">
        <v>45</v>
      </c>
      <c r="H24" s="1" t="s">
        <v>20</v>
      </c>
      <c r="I24" s="1" t="s">
        <v>21</v>
      </c>
      <c r="J24" s="2">
        <v>3</v>
      </c>
      <c r="K24" s="1" t="s">
        <v>56</v>
      </c>
      <c r="L24" s="2">
        <v>1</v>
      </c>
      <c r="M24" s="2">
        <v>0.66</v>
      </c>
      <c r="N24" s="2">
        <v>111</v>
      </c>
      <c r="O24" s="1" t="s">
        <v>22</v>
      </c>
      <c r="P24" s="2">
        <v>0</v>
      </c>
      <c r="Q24" s="2">
        <v>660000</v>
      </c>
      <c r="R24" s="1" t="s">
        <v>49</v>
      </c>
    </row>
    <row r="25" spans="1:18" ht="15.75" hidden="1" customHeight="1" x14ac:dyDescent="0.25">
      <c r="A25" s="1" t="s">
        <v>205</v>
      </c>
      <c r="B25" s="1" t="s">
        <v>206</v>
      </c>
      <c r="C25" s="1">
        <f>VLOOKUP(A25,[1]T_STATIONS_PE!$A$2:$K$146,9,0)</f>
        <v>589461.89</v>
      </c>
      <c r="D25" s="1">
        <f>VLOOKUP(A25,[1]T_STATIONS_PE!$A$2:$K$146,10,0)</f>
        <v>6630068.9309999999</v>
      </c>
      <c r="E25" s="1" t="str">
        <f>VLOOKUP(A25,[1]T_STATIONS_PE!$A$2:$K$146,11,0)</f>
        <v>Coordonnées du centroïde du plan d'eau</v>
      </c>
      <c r="F25" s="2">
        <v>9</v>
      </c>
      <c r="G25" s="1" t="s">
        <v>31</v>
      </c>
      <c r="H25" s="1" t="s">
        <v>20</v>
      </c>
      <c r="I25" s="1" t="s">
        <v>21</v>
      </c>
      <c r="J25" s="2">
        <v>3</v>
      </c>
      <c r="K25" s="1" t="s">
        <v>56</v>
      </c>
      <c r="L25" s="2">
        <v>1</v>
      </c>
      <c r="M25" s="2">
        <v>0.55000000000000004</v>
      </c>
      <c r="N25" s="2">
        <v>131</v>
      </c>
      <c r="O25" s="1" t="s">
        <v>22</v>
      </c>
      <c r="P25" s="2">
        <v>0</v>
      </c>
      <c r="Q25" s="2">
        <v>550000</v>
      </c>
      <c r="R25" s="1" t="s">
        <v>49</v>
      </c>
    </row>
    <row r="26" spans="1:18" ht="15.75" hidden="1" customHeight="1" x14ac:dyDescent="0.25">
      <c r="A26" s="1" t="s">
        <v>207</v>
      </c>
      <c r="B26" s="1" t="s">
        <v>208</v>
      </c>
      <c r="C26" s="1">
        <f>VLOOKUP(A26,[1]T_STATIONS_PE!$A$2:$K$146,9,0)</f>
        <v>567644.36100000003</v>
      </c>
      <c r="D26" s="1">
        <f>VLOOKUP(A26,[1]T_STATIONS_PE!$A$2:$K$146,10,0)</f>
        <v>6635567.767</v>
      </c>
      <c r="E26" s="1" t="str">
        <f>VLOOKUP(A26,[1]T_STATIONS_PE!$A$2:$K$146,11,0)</f>
        <v>Coordonnées du centroïde du plan d'eau</v>
      </c>
      <c r="F26" s="2">
        <v>20</v>
      </c>
      <c r="G26" s="1" t="s">
        <v>45</v>
      </c>
      <c r="H26" s="1" t="s">
        <v>20</v>
      </c>
      <c r="I26" s="1" t="s">
        <v>21</v>
      </c>
      <c r="J26" s="2">
        <v>3</v>
      </c>
      <c r="K26" s="1" t="s">
        <v>56</v>
      </c>
      <c r="L26" s="2">
        <v>1</v>
      </c>
      <c r="M26" s="2">
        <v>0.77</v>
      </c>
      <c r="N26" s="2">
        <v>99</v>
      </c>
      <c r="O26" s="1" t="s">
        <v>22</v>
      </c>
      <c r="P26" s="2">
        <v>0</v>
      </c>
      <c r="Q26" s="2">
        <v>770000</v>
      </c>
      <c r="R26" s="1" t="s">
        <v>49</v>
      </c>
    </row>
    <row r="27" spans="1:18" ht="15.75" hidden="1" customHeight="1" x14ac:dyDescent="0.25">
      <c r="A27" s="1" t="s">
        <v>212</v>
      </c>
      <c r="B27" s="1" t="s">
        <v>213</v>
      </c>
      <c r="C27" s="1">
        <f>VLOOKUP(A27,[1]T_STATIONS_PE!$A$2:$K$146,9,0)</f>
        <v>568388.46499999997</v>
      </c>
      <c r="D27" s="1">
        <f>VLOOKUP(A27,[1]T_STATIONS_PE!$A$2:$K$146,10,0)</f>
        <v>6635014.9950000001</v>
      </c>
      <c r="E27" s="1" t="str">
        <f>VLOOKUP(A27,[1]T_STATIONS_PE!$A$2:$K$146,11,0)</f>
        <v>Coordonnées du centroïde du plan d'eau</v>
      </c>
      <c r="F27" s="2">
        <v>20</v>
      </c>
      <c r="G27" s="1" t="s">
        <v>45</v>
      </c>
      <c r="H27" s="1" t="s">
        <v>20</v>
      </c>
      <c r="I27" s="1" t="s">
        <v>21</v>
      </c>
      <c r="J27" s="2">
        <v>3</v>
      </c>
      <c r="K27" s="1" t="s">
        <v>18</v>
      </c>
      <c r="L27" s="2">
        <v>1</v>
      </c>
      <c r="M27" s="2">
        <v>0.74</v>
      </c>
      <c r="N27" s="2">
        <v>99</v>
      </c>
      <c r="O27" s="1" t="s">
        <v>22</v>
      </c>
      <c r="P27" s="2">
        <v>0</v>
      </c>
      <c r="Q27" s="2">
        <v>890000</v>
      </c>
      <c r="R27" s="1" t="s">
        <v>49</v>
      </c>
    </row>
    <row r="28" spans="1:18" ht="15.75" hidden="1" customHeight="1" x14ac:dyDescent="0.25">
      <c r="A28" s="1" t="s">
        <v>216</v>
      </c>
      <c r="B28" s="1" t="s">
        <v>217</v>
      </c>
      <c r="C28" s="1">
        <f>VLOOKUP(A28,[1]T_STATIONS_PE!$A$2:$K$146,9,0)</f>
        <v>564489.34699999995</v>
      </c>
      <c r="D28" s="1">
        <f>VLOOKUP(A28,[1]T_STATIONS_PE!$A$2:$K$146,10,0)</f>
        <v>6633590.6320000002</v>
      </c>
      <c r="E28" s="1" t="str">
        <f>VLOOKUP(A28,[1]T_STATIONS_PE!$A$2:$K$146,11,0)</f>
        <v>Coordonnées du centroïde du plan d'eau</v>
      </c>
      <c r="F28" s="2">
        <v>20</v>
      </c>
      <c r="G28" s="1" t="s">
        <v>45</v>
      </c>
      <c r="H28" s="1" t="s">
        <v>20</v>
      </c>
      <c r="I28" s="1" t="s">
        <v>21</v>
      </c>
      <c r="J28" s="2">
        <v>3</v>
      </c>
      <c r="K28" s="1" t="s">
        <v>56</v>
      </c>
      <c r="L28" s="2">
        <v>1</v>
      </c>
      <c r="M28" s="2">
        <v>0.59</v>
      </c>
      <c r="N28" s="2">
        <v>96</v>
      </c>
      <c r="O28" s="1" t="s">
        <v>22</v>
      </c>
      <c r="P28" s="2">
        <v>0</v>
      </c>
      <c r="Q28" s="2">
        <v>590000</v>
      </c>
      <c r="R28" s="1" t="s">
        <v>49</v>
      </c>
    </row>
    <row r="29" spans="1:18" ht="15.75" hidden="1" customHeight="1" x14ac:dyDescent="0.25">
      <c r="A29" s="1" t="s">
        <v>223</v>
      </c>
      <c r="B29" s="1" t="s">
        <v>224</v>
      </c>
      <c r="C29" s="1">
        <f>VLOOKUP(A29,[1]T_STATIONS_PE!$A$2:$K$146,9,0)</f>
        <v>560239.402</v>
      </c>
      <c r="D29" s="1">
        <f>VLOOKUP(A29,[1]T_STATIONS_PE!$A$2:$K$146,10,0)</f>
        <v>6632369.0190000003</v>
      </c>
      <c r="E29" s="1" t="str">
        <f>VLOOKUP(A29,[1]T_STATIONS_PE!$A$2:$K$146,11,0)</f>
        <v>Coordonnées du centroïde du plan d'eau</v>
      </c>
      <c r="F29" s="2">
        <v>20</v>
      </c>
      <c r="G29" s="1" t="s">
        <v>45</v>
      </c>
      <c r="H29" s="1" t="s">
        <v>20</v>
      </c>
      <c r="I29" s="1" t="s">
        <v>21</v>
      </c>
      <c r="J29" s="2">
        <v>2.2999999999999998</v>
      </c>
      <c r="K29" s="1" t="s">
        <v>18</v>
      </c>
      <c r="L29" s="2">
        <v>1</v>
      </c>
      <c r="M29" s="2">
        <v>0.62</v>
      </c>
      <c r="N29" s="2">
        <v>89</v>
      </c>
      <c r="O29" s="1" t="s">
        <v>22</v>
      </c>
      <c r="P29" s="2">
        <v>0</v>
      </c>
      <c r="Q29" s="2">
        <v>620000</v>
      </c>
      <c r="R29" s="1" t="s">
        <v>49</v>
      </c>
    </row>
    <row r="30" spans="1:18" ht="15.75" hidden="1" customHeight="1" x14ac:dyDescent="0.25">
      <c r="A30" s="1" t="s">
        <v>227</v>
      </c>
      <c r="B30" s="1" t="s">
        <v>228</v>
      </c>
      <c r="C30" s="1">
        <f>VLOOKUP(A30,[1]T_STATIONS_PE!$A$2:$K$146,9,0)</f>
        <v>531616.54200000002</v>
      </c>
      <c r="D30" s="1">
        <f>VLOOKUP(A30,[1]T_STATIONS_PE!$A$2:$K$146,10,0)</f>
        <v>6674890.5470000003</v>
      </c>
      <c r="E30" s="1" t="str">
        <f>VLOOKUP(A30,[1]T_STATIONS_PE!$A$2:$K$146,11,0)</f>
        <v>Coordonnées du centroïde du plan d'eau</v>
      </c>
      <c r="F30" s="2">
        <v>9</v>
      </c>
      <c r="G30" s="1" t="s">
        <v>31</v>
      </c>
      <c r="H30" s="1" t="s">
        <v>20</v>
      </c>
      <c r="I30" s="1" t="s">
        <v>21</v>
      </c>
      <c r="J30" s="2">
        <v>4</v>
      </c>
      <c r="K30" s="1" t="s">
        <v>18</v>
      </c>
      <c r="L30" s="2">
        <v>1</v>
      </c>
      <c r="M30" s="2">
        <v>0.62</v>
      </c>
      <c r="N30" s="2">
        <v>98</v>
      </c>
      <c r="O30" s="1" t="s">
        <v>22</v>
      </c>
      <c r="P30" s="2">
        <v>0</v>
      </c>
      <c r="Q30" s="2">
        <v>620000</v>
      </c>
      <c r="R30" s="1" t="s">
        <v>46</v>
      </c>
    </row>
    <row r="31" spans="1:18" ht="15.75" hidden="1" customHeight="1" x14ac:dyDescent="0.25">
      <c r="A31" s="1" t="s">
        <v>231</v>
      </c>
      <c r="B31" s="1" t="s">
        <v>232</v>
      </c>
      <c r="C31" s="1">
        <f>VLOOKUP(A31,[1]T_STATIONS_PE!$A$2:$K$146,9,0)</f>
        <v>596933.93599999999</v>
      </c>
      <c r="D31" s="1">
        <f>VLOOKUP(A31,[1]T_STATIONS_PE!$A$2:$K$146,10,0)</f>
        <v>6699218.0939999996</v>
      </c>
      <c r="E31" s="1" t="str">
        <f>VLOOKUP(A31,[1]T_STATIONS_PE!$A$2:$K$146,11,0)</f>
        <v>Coordonnées du centroïde du plan d'eau</v>
      </c>
      <c r="F31" s="2">
        <v>20</v>
      </c>
      <c r="G31" s="1" t="s">
        <v>45</v>
      </c>
      <c r="H31" s="1" t="s">
        <v>20</v>
      </c>
      <c r="I31" s="1" t="s">
        <v>21</v>
      </c>
      <c r="J31" s="2">
        <v>3</v>
      </c>
      <c r="K31" s="1" t="s">
        <v>56</v>
      </c>
      <c r="L31" s="2">
        <v>1</v>
      </c>
      <c r="M31" s="2">
        <v>0.47</v>
      </c>
      <c r="N31" s="2">
        <v>92</v>
      </c>
      <c r="O31" s="1" t="s">
        <v>22</v>
      </c>
      <c r="P31" s="2">
        <v>0</v>
      </c>
      <c r="Q31" s="2">
        <v>470000</v>
      </c>
      <c r="R31" s="1" t="s">
        <v>49</v>
      </c>
    </row>
    <row r="32" spans="1:18" ht="15.75" hidden="1" customHeight="1" x14ac:dyDescent="0.25">
      <c r="A32" s="1" t="s">
        <v>233</v>
      </c>
      <c r="B32" s="1" t="s">
        <v>234</v>
      </c>
      <c r="C32" s="1">
        <f>VLOOKUP(A32,[1]T_STATIONS_PE!$A$2:$K$146,9,0)</f>
        <v>614521.005</v>
      </c>
      <c r="D32" s="1">
        <f>VLOOKUP(A32,[1]T_STATIONS_PE!$A$2:$K$146,10,0)</f>
        <v>6710826.3899999997</v>
      </c>
      <c r="E32" s="1" t="str">
        <f>VLOOKUP(A32,[1]T_STATIONS_PE!$A$2:$K$146,11,0)</f>
        <v>Coordonnées du centroïde du plan d'eau</v>
      </c>
      <c r="F32" s="2">
        <v>20</v>
      </c>
      <c r="G32" s="1" t="s">
        <v>45</v>
      </c>
      <c r="H32" s="1" t="s">
        <v>20</v>
      </c>
      <c r="I32" s="1" t="s">
        <v>21</v>
      </c>
      <c r="J32" s="2">
        <v>3</v>
      </c>
      <c r="K32" s="1" t="s">
        <v>56</v>
      </c>
      <c r="L32" s="2">
        <v>1</v>
      </c>
      <c r="M32" s="2">
        <v>0.67</v>
      </c>
      <c r="N32" s="2">
        <v>96</v>
      </c>
      <c r="O32" s="1" t="s">
        <v>22</v>
      </c>
      <c r="P32" s="2">
        <v>0</v>
      </c>
      <c r="Q32" s="2">
        <v>670000</v>
      </c>
      <c r="R32" s="1" t="s">
        <v>49</v>
      </c>
    </row>
    <row r="33" spans="1:18" ht="15.75" hidden="1" customHeight="1" x14ac:dyDescent="0.25">
      <c r="A33" s="1" t="s">
        <v>235</v>
      </c>
      <c r="B33" s="1" t="s">
        <v>236</v>
      </c>
      <c r="C33" s="1">
        <f>VLOOKUP(A33,[1]T_STATIONS_PE!$A$2:$K$146,9,0)</f>
        <v>565809.70299999998</v>
      </c>
      <c r="D33" s="1">
        <f>VLOOKUP(A33,[1]T_STATIONS_PE!$A$2:$K$146,10,0)</f>
        <v>6704328.2649999997</v>
      </c>
      <c r="E33" s="1" t="str">
        <f>VLOOKUP(A33,[1]T_STATIONS_PE!$A$2:$K$146,11,0)</f>
        <v>Coordonnées du centroïde du plan d'eau</v>
      </c>
      <c r="F33" s="2">
        <v>9</v>
      </c>
      <c r="G33" s="1" t="s">
        <v>31</v>
      </c>
      <c r="H33" s="1" t="s">
        <v>20</v>
      </c>
      <c r="I33" s="1" t="s">
        <v>21</v>
      </c>
      <c r="J33" s="2">
        <v>1</v>
      </c>
      <c r="K33" s="1" t="s">
        <v>18</v>
      </c>
      <c r="L33" s="2">
        <v>1</v>
      </c>
      <c r="M33" s="2">
        <v>0.61</v>
      </c>
      <c r="N33" s="2">
        <v>102</v>
      </c>
      <c r="O33" s="1" t="s">
        <v>22</v>
      </c>
      <c r="P33" s="2">
        <v>0</v>
      </c>
      <c r="Q33" s="2">
        <v>610000</v>
      </c>
      <c r="R33" s="1" t="s">
        <v>49</v>
      </c>
    </row>
    <row r="34" spans="1:18" ht="15.75" customHeight="1" x14ac:dyDescent="0.25">
      <c r="A34" s="1" t="s">
        <v>247</v>
      </c>
      <c r="B34" s="1" t="s">
        <v>248</v>
      </c>
      <c r="C34" s="1">
        <f>VLOOKUP(A34,[1]T_STATIONS_PE!$A$2:$K$146,9,0)</f>
        <v>788584.38899999997</v>
      </c>
      <c r="D34" s="1">
        <f>VLOOKUP(A34,[1]T_STATIONS_PE!$A$2:$K$146,10,0)</f>
        <v>6469084.8039999995</v>
      </c>
      <c r="E34" s="1" t="str">
        <f>VLOOKUP(A34,[1]T_STATIONS_PE!$A$2:$K$146,11,0)</f>
        <v>Coordonnées du centroïde du plan d'eau</v>
      </c>
      <c r="F34" s="2">
        <v>3</v>
      </c>
      <c r="G34" s="1" t="s">
        <v>133</v>
      </c>
      <c r="H34" s="1" t="s">
        <v>40</v>
      </c>
      <c r="I34" s="1" t="s">
        <v>53</v>
      </c>
      <c r="J34" s="2">
        <v>3</v>
      </c>
      <c r="K34" s="1" t="s">
        <v>56</v>
      </c>
      <c r="L34" s="2">
        <v>1</v>
      </c>
      <c r="M34" s="2">
        <v>0.48</v>
      </c>
      <c r="N34" s="2">
        <v>440</v>
      </c>
      <c r="O34" s="1" t="s">
        <v>22</v>
      </c>
      <c r="P34" s="2">
        <v>0</v>
      </c>
      <c r="Q34" s="2">
        <v>4800000</v>
      </c>
      <c r="R34" s="1" t="s">
        <v>49</v>
      </c>
    </row>
    <row r="35" spans="1:18" ht="15.75" hidden="1" customHeight="1" x14ac:dyDescent="0.25">
      <c r="A35" s="1" t="s">
        <v>264</v>
      </c>
      <c r="B35" s="1" t="s">
        <v>265</v>
      </c>
      <c r="C35" s="1">
        <f>VLOOKUP(A35,[1]T_STATIONS_PE!$A$2:$K$146,9,0)</f>
        <v>376828.32900000003</v>
      </c>
      <c r="D35" s="1">
        <f>VLOOKUP(A35,[1]T_STATIONS_PE!$A$2:$K$146,10,0)</f>
        <v>6723966.5120000001</v>
      </c>
      <c r="E35" s="1" t="str">
        <f>VLOOKUP(A35,[1]T_STATIONS_PE!$A$2:$K$146,11,0)</f>
        <v>Coordonnées du centroïde du plan d'eau</v>
      </c>
      <c r="F35" s="2">
        <v>12</v>
      </c>
      <c r="G35" s="1" t="s">
        <v>45</v>
      </c>
      <c r="H35" s="1" t="s">
        <v>20</v>
      </c>
      <c r="I35" s="1" t="s">
        <v>21</v>
      </c>
      <c r="J35" s="2">
        <v>3.8</v>
      </c>
      <c r="K35" s="1" t="s">
        <v>18</v>
      </c>
      <c r="L35" s="2">
        <v>1</v>
      </c>
      <c r="M35" s="2">
        <v>0.62</v>
      </c>
      <c r="N35" s="2">
        <v>42</v>
      </c>
      <c r="O35" s="1" t="s">
        <v>22</v>
      </c>
      <c r="P35" s="2">
        <v>0</v>
      </c>
      <c r="Q35" s="2">
        <v>620000</v>
      </c>
      <c r="R35" s="1" t="s">
        <v>49</v>
      </c>
    </row>
    <row r="36" spans="1:18" ht="15.75" customHeight="1" x14ac:dyDescent="0.25">
      <c r="A36" s="1" t="s">
        <v>266</v>
      </c>
      <c r="B36" s="1" t="s">
        <v>267</v>
      </c>
      <c r="C36" s="1">
        <f>VLOOKUP(A36,[1]T_STATIONS_PE!$A$2:$K$146,9,0)</f>
        <v>344689.13400000002</v>
      </c>
      <c r="D36" s="1">
        <f>VLOOKUP(A36,[1]T_STATIONS_PE!$A$2:$K$146,10,0)</f>
        <v>6676182.4950000001</v>
      </c>
      <c r="E36" s="1" t="str">
        <f>VLOOKUP(A36,[1]T_STATIONS_PE!$A$2:$K$146,11,0)</f>
        <v>Coordonnées du centroïde du plan d'eau</v>
      </c>
      <c r="F36" s="2">
        <v>12</v>
      </c>
      <c r="G36" s="1" t="s">
        <v>268</v>
      </c>
      <c r="H36" s="1" t="s">
        <v>40</v>
      </c>
      <c r="I36" s="1" t="s">
        <v>41</v>
      </c>
      <c r="J36" s="2">
        <v>2.7</v>
      </c>
      <c r="K36" s="1" t="s">
        <v>18</v>
      </c>
      <c r="L36" s="2">
        <v>1</v>
      </c>
      <c r="M36" s="2">
        <v>53.2</v>
      </c>
      <c r="N36" s="2">
        <v>1</v>
      </c>
      <c r="O36" s="1" t="s">
        <v>22</v>
      </c>
      <c r="P36" s="2">
        <v>0</v>
      </c>
      <c r="Q36" s="2">
        <v>97500000</v>
      </c>
      <c r="R36" s="1" t="s">
        <v>46</v>
      </c>
    </row>
    <row r="37" spans="1:18" ht="15.75" hidden="1" customHeight="1" x14ac:dyDescent="0.25">
      <c r="A37" s="1" t="s">
        <v>285</v>
      </c>
      <c r="B37" s="1" t="s">
        <v>286</v>
      </c>
      <c r="C37" s="1">
        <f>VLOOKUP(A37,[1]T_STATIONS_PE!$A$2:$K$146,9,0)</f>
        <v>437966.03200000001</v>
      </c>
      <c r="D37" s="1">
        <f>VLOOKUP(A37,[1]T_STATIONS_PE!$A$2:$K$146,10,0)</f>
        <v>6804755.3030000003</v>
      </c>
      <c r="E37" s="1" t="str">
        <f>VLOOKUP(A37,[1]T_STATIONS_PE!$A$2:$K$146,11,0)</f>
        <v>Coordonnées du centroïde du plan d'eau</v>
      </c>
      <c r="F37" s="2">
        <v>12</v>
      </c>
      <c r="G37" s="1" t="s">
        <v>287</v>
      </c>
      <c r="H37" s="1" t="s">
        <v>20</v>
      </c>
      <c r="I37" s="1" t="s">
        <v>53</v>
      </c>
      <c r="J37" s="2">
        <v>1.5</v>
      </c>
      <c r="K37" s="1" t="s">
        <v>18</v>
      </c>
      <c r="L37" s="2">
        <v>1</v>
      </c>
      <c r="M37" s="2">
        <v>0.48</v>
      </c>
      <c r="N37" s="2">
        <v>123</v>
      </c>
      <c r="O37" s="1" t="s">
        <v>22</v>
      </c>
      <c r="P37" s="2">
        <v>0.2</v>
      </c>
      <c r="Q37" s="2">
        <v>484000</v>
      </c>
      <c r="R37" s="1" t="s">
        <v>49</v>
      </c>
    </row>
    <row r="38" spans="1:18" ht="15.75" hidden="1" customHeight="1" x14ac:dyDescent="0.25">
      <c r="A38" s="1" t="s">
        <v>291</v>
      </c>
      <c r="B38" s="1" t="s">
        <v>292</v>
      </c>
      <c r="C38" s="1">
        <f>VLOOKUP(A38,[1]T_STATIONS_PE!$A$2:$K$146,9,0)</f>
        <v>273503.473</v>
      </c>
      <c r="D38" s="1">
        <f>VLOOKUP(A38,[1]T_STATIONS_PE!$A$2:$K$146,10,0)</f>
        <v>6739320.8300000001</v>
      </c>
      <c r="E38" s="1" t="str">
        <f>VLOOKUP(A38,[1]T_STATIONS_PE!$A$2:$K$146,11,0)</f>
        <v>Coordonnées du point le plus profond (points de prélèvement eau et sédiment)</v>
      </c>
      <c r="F38" s="2">
        <v>12</v>
      </c>
      <c r="G38" s="1" t="s">
        <v>45</v>
      </c>
      <c r="H38" s="1" t="s">
        <v>20</v>
      </c>
      <c r="I38" s="1" t="s">
        <v>21</v>
      </c>
      <c r="J38" s="2">
        <v>2</v>
      </c>
      <c r="K38" s="1" t="s">
        <v>18</v>
      </c>
      <c r="L38" s="2">
        <v>1</v>
      </c>
      <c r="M38" s="2">
        <v>1.1499999999999999</v>
      </c>
      <c r="N38" s="2">
        <v>3</v>
      </c>
      <c r="O38" s="1" t="s">
        <v>22</v>
      </c>
      <c r="P38" s="2">
        <v>0</v>
      </c>
      <c r="Q38" s="2">
        <v>2000000</v>
      </c>
      <c r="R38" s="1" t="s">
        <v>293</v>
      </c>
    </row>
    <row r="39" spans="1:18" ht="15.75" customHeight="1" x14ac:dyDescent="0.25">
      <c r="A39" s="1" t="s">
        <v>330</v>
      </c>
      <c r="B39" s="1" t="s">
        <v>331</v>
      </c>
      <c r="C39" s="1">
        <f>VLOOKUP(A39,[1]T_STATIONS_PE!$A$2:$K$146,9,0)</f>
        <v>697915.92200000002</v>
      </c>
      <c r="D39" s="1">
        <f>VLOOKUP(A39,[1]T_STATIONS_PE!$A$2:$K$146,10,0)</f>
        <v>6480630.8669999996</v>
      </c>
      <c r="E39" s="1" t="str">
        <f>VLOOKUP(A39,[1]T_STATIONS_PE!$A$2:$K$146,11,0)</f>
        <v>Coordonnées du centroïde du plan d'eau</v>
      </c>
      <c r="F39" s="2">
        <v>3</v>
      </c>
      <c r="G39" s="1" t="s">
        <v>254</v>
      </c>
      <c r="H39" s="1" t="s">
        <v>40</v>
      </c>
      <c r="I39" s="1" t="s">
        <v>41</v>
      </c>
      <c r="J39" s="2">
        <v>2</v>
      </c>
      <c r="K39" s="1" t="s">
        <v>18</v>
      </c>
      <c r="L39" s="2">
        <v>1</v>
      </c>
      <c r="M39" s="2">
        <v>0.14000000000000001</v>
      </c>
      <c r="N39" s="2">
        <v>1193</v>
      </c>
      <c r="O39" s="1" t="s">
        <v>22</v>
      </c>
      <c r="P39" s="2">
        <v>0</v>
      </c>
      <c r="Q39" s="2">
        <v>140000</v>
      </c>
      <c r="R39" s="1" t="s">
        <v>332</v>
      </c>
    </row>
    <row r="40" spans="1:18" ht="15.75" customHeight="1" x14ac:dyDescent="0.25">
      <c r="A40" s="1" t="s">
        <v>349</v>
      </c>
      <c r="B40" s="1" t="s">
        <v>350</v>
      </c>
      <c r="C40" s="1">
        <f>VLOOKUP(A40,[1]T_STATIONS_PE!$A$2:$K$146,9,0)</f>
        <v>511719.77</v>
      </c>
      <c r="D40" s="1">
        <f>VLOOKUP(A40,[1]T_STATIONS_PE!$A$2:$K$146,10,0)</f>
        <v>6737766.1830000002</v>
      </c>
      <c r="E40" s="1" t="str">
        <f>VLOOKUP(A40,[1]T_STATIONS_PE!$A$2:$K$146,11,0)</f>
        <v>Coordonnées du centroïde du plan d'eau</v>
      </c>
      <c r="F40" s="2">
        <v>9</v>
      </c>
      <c r="G40" s="1" t="s">
        <v>133</v>
      </c>
      <c r="H40" s="1" t="s">
        <v>40</v>
      </c>
      <c r="I40" s="1" t="s">
        <v>53</v>
      </c>
      <c r="J40" s="2">
        <v>4</v>
      </c>
      <c r="K40" s="1" t="s">
        <v>18</v>
      </c>
      <c r="L40" s="2">
        <v>1</v>
      </c>
      <c r="M40" s="2">
        <v>0.48</v>
      </c>
      <c r="N40" s="2">
        <v>50</v>
      </c>
      <c r="O40" s="1" t="s">
        <v>22</v>
      </c>
      <c r="P40" s="2">
        <v>0</v>
      </c>
      <c r="Q40" s="2">
        <v>480000</v>
      </c>
      <c r="R40" s="1" t="s">
        <v>46</v>
      </c>
    </row>
    <row r="41" spans="1:18" ht="15.75" hidden="1" customHeight="1" x14ac:dyDescent="0.25">
      <c r="A41" s="1" t="s">
        <v>96</v>
      </c>
      <c r="B41" s="1" t="s">
        <v>97</v>
      </c>
      <c r="C41" s="1">
        <f>VLOOKUP(A41,[1]T_STATIONS_PE!$A$2:$K$146,9,0)</f>
        <v>617226.80900000001</v>
      </c>
      <c r="D41" s="1">
        <f>VLOOKUP(A41,[1]T_STATIONS_PE!$A$2:$K$146,10,0)</f>
        <v>6548528.6009999998</v>
      </c>
      <c r="E41" s="1" t="str">
        <f>VLOOKUP(A41,[1]T_STATIONS_PE!$A$2:$K$146,11,0)</f>
        <v>Coordonnées du centroïde du plan d'eau</v>
      </c>
      <c r="F41" s="2">
        <v>21</v>
      </c>
      <c r="G41" s="1" t="s">
        <v>19</v>
      </c>
      <c r="H41" s="1" t="s">
        <v>20</v>
      </c>
      <c r="I41" s="1" t="s">
        <v>21</v>
      </c>
      <c r="J41" s="2">
        <v>5</v>
      </c>
      <c r="K41" s="1" t="s">
        <v>18</v>
      </c>
      <c r="L41" s="2">
        <v>1.3</v>
      </c>
      <c r="M41" s="2">
        <v>0.5</v>
      </c>
      <c r="N41" s="2">
        <v>516</v>
      </c>
      <c r="O41" s="1" t="s">
        <v>22</v>
      </c>
      <c r="P41" s="2">
        <v>0</v>
      </c>
      <c r="Q41" s="2">
        <v>1350000</v>
      </c>
      <c r="R41" s="1" t="s">
        <v>49</v>
      </c>
    </row>
    <row r="42" spans="1:18" ht="15.75" hidden="1" customHeight="1" x14ac:dyDescent="0.25">
      <c r="A42" s="1" t="s">
        <v>160</v>
      </c>
      <c r="B42" s="1" t="s">
        <v>161</v>
      </c>
      <c r="C42" s="1">
        <f>VLOOKUP(A42,[1]T_STATIONS_PE!$A$2:$K$146,9,0)</f>
        <v>314441.90899999999</v>
      </c>
      <c r="D42" s="1">
        <f>VLOOKUP(A42,[1]T_STATIONS_PE!$A$2:$K$146,10,0)</f>
        <v>6781478.9029999999</v>
      </c>
      <c r="E42" s="1" t="str">
        <f>VLOOKUP(A42,[1]T_STATIONS_PE!$A$2:$K$146,11,0)</f>
        <v>Coordonnées du point le plus profond (points de prélèvement eau et sédiment)</v>
      </c>
      <c r="F42" s="2">
        <v>12</v>
      </c>
      <c r="G42" s="1" t="s">
        <v>45</v>
      </c>
      <c r="H42" s="1" t="s">
        <v>20</v>
      </c>
      <c r="I42" s="1" t="s">
        <v>21</v>
      </c>
      <c r="J42" s="2">
        <v>3</v>
      </c>
      <c r="K42" s="1" t="s">
        <v>18</v>
      </c>
      <c r="L42" s="2">
        <v>1.5</v>
      </c>
      <c r="M42" s="2">
        <v>0.45</v>
      </c>
      <c r="N42" s="2">
        <v>151</v>
      </c>
      <c r="O42" s="1" t="s">
        <v>22</v>
      </c>
      <c r="P42" s="2">
        <v>0.4</v>
      </c>
      <c r="Q42" s="2">
        <v>760000</v>
      </c>
      <c r="R42" s="1" t="s">
        <v>162</v>
      </c>
    </row>
    <row r="43" spans="1:18" ht="15.75" hidden="1" customHeight="1" x14ac:dyDescent="0.25">
      <c r="A43" s="1" t="s">
        <v>269</v>
      </c>
      <c r="B43" s="1" t="s">
        <v>270</v>
      </c>
      <c r="C43" s="1">
        <f>VLOOKUP(A43,[1]T_STATIONS_PE!$A$2:$K$146,9,0)</f>
        <v>382777.94799999997</v>
      </c>
      <c r="D43" s="1">
        <f>VLOOKUP(A43,[1]T_STATIONS_PE!$A$2:$K$146,10,0)</f>
        <v>6742143.7410000004</v>
      </c>
      <c r="E43" s="1" t="str">
        <f>VLOOKUP(A43,[1]T_STATIONS_PE!$A$2:$K$146,11,0)</f>
        <v>Coordonnées du point le plus profond (points de prélèvement eau et sédiment)</v>
      </c>
      <c r="F43" s="2">
        <v>12</v>
      </c>
      <c r="G43" s="1" t="s">
        <v>52</v>
      </c>
      <c r="H43" s="1" t="s">
        <v>20</v>
      </c>
      <c r="I43" s="1" t="s">
        <v>21</v>
      </c>
      <c r="J43" s="2">
        <v>3</v>
      </c>
      <c r="K43" s="1" t="s">
        <v>18</v>
      </c>
      <c r="L43" s="2">
        <v>1.5</v>
      </c>
      <c r="M43" s="2">
        <v>0.56000000000000005</v>
      </c>
      <c r="N43" s="2">
        <v>69</v>
      </c>
      <c r="O43" s="1" t="s">
        <v>22</v>
      </c>
      <c r="P43" s="2">
        <v>0.3</v>
      </c>
      <c r="Q43" s="2">
        <v>855000</v>
      </c>
      <c r="R43" s="1" t="s">
        <v>49</v>
      </c>
    </row>
    <row r="44" spans="1:18" ht="15.75" hidden="1" customHeight="1" x14ac:dyDescent="0.25">
      <c r="A44" s="1" t="s">
        <v>255</v>
      </c>
      <c r="B44" s="1" t="s">
        <v>256</v>
      </c>
      <c r="C44" s="1">
        <f>VLOOKUP(A44,[1]T_STATIONS_PE!$A$2:$K$146,9,0)</f>
        <v>291593.71399999998</v>
      </c>
      <c r="D44" s="1">
        <f>VLOOKUP(A44,[1]T_STATIONS_PE!$A$2:$K$146,10,0)</f>
        <v>6721101.8590000002</v>
      </c>
      <c r="E44" s="1" t="str">
        <f>VLOOKUP(A44,[1]T_STATIONS_PE!$A$2:$K$146,11,0)</f>
        <v>Coordonnées du point le plus profond (points de prélèvement eau et sédiment)</v>
      </c>
      <c r="F44" s="2">
        <v>12</v>
      </c>
      <c r="G44" s="1" t="s">
        <v>45</v>
      </c>
      <c r="H44" s="1" t="s">
        <v>20</v>
      </c>
      <c r="I44" s="1" t="s">
        <v>21</v>
      </c>
      <c r="J44" s="2">
        <v>2.5</v>
      </c>
      <c r="K44" s="1" t="s">
        <v>18</v>
      </c>
      <c r="L44" s="2">
        <v>1.6</v>
      </c>
      <c r="M44" s="2">
        <v>0.42</v>
      </c>
      <c r="N44" s="2">
        <v>6</v>
      </c>
      <c r="O44" s="1" t="s">
        <v>22</v>
      </c>
      <c r="P44" s="2">
        <v>0</v>
      </c>
      <c r="Q44" s="2">
        <v>672000</v>
      </c>
      <c r="R44" s="1" t="s">
        <v>49</v>
      </c>
    </row>
    <row r="45" spans="1:18" ht="15.75" hidden="1" customHeight="1" x14ac:dyDescent="0.25">
      <c r="A45" s="1" t="s">
        <v>395</v>
      </c>
      <c r="B45" s="1" t="s">
        <v>396</v>
      </c>
      <c r="C45" s="1">
        <f>VLOOKUP(A45,[1]T_STATIONS_PE!$A$2:$K$146,9,0)</f>
        <v>396772.10499999998</v>
      </c>
      <c r="D45" s="1">
        <f>VLOOKUP(A45,[1]T_STATIONS_PE!$A$2:$K$146,10,0)</f>
        <v>6759540.7410000004</v>
      </c>
      <c r="E45" s="1" t="str">
        <f>VLOOKUP(A45,[1]T_STATIONS_PE!$A$2:$K$146,11,0)</f>
        <v>Coordonnées du point le plus profond (points de prélèvement eau et sédiment)</v>
      </c>
      <c r="F45" s="2">
        <v>12</v>
      </c>
      <c r="G45" s="1" t="s">
        <v>45</v>
      </c>
      <c r="H45" s="1" t="s">
        <v>20</v>
      </c>
      <c r="I45" s="1" t="s">
        <v>21</v>
      </c>
      <c r="J45" s="2">
        <v>4</v>
      </c>
      <c r="K45" s="1" t="s">
        <v>18</v>
      </c>
      <c r="L45" s="2">
        <v>1.6</v>
      </c>
      <c r="M45" s="2">
        <v>0.5</v>
      </c>
      <c r="N45" s="2">
        <v>54</v>
      </c>
      <c r="O45" s="1" t="s">
        <v>22</v>
      </c>
      <c r="P45" s="2">
        <v>0</v>
      </c>
      <c r="Q45" s="2">
        <v>1000000</v>
      </c>
      <c r="R45" s="1" t="s">
        <v>49</v>
      </c>
    </row>
    <row r="46" spans="1:18" ht="15.75" hidden="1" customHeight="1" x14ac:dyDescent="0.25">
      <c r="A46" s="1" t="s">
        <v>149</v>
      </c>
      <c r="B46" s="1" t="s">
        <v>150</v>
      </c>
      <c r="C46" s="1">
        <f>VLOOKUP(A46,[1]T_STATIONS_PE!$A$2:$K$146,9,0)</f>
        <v>343897.33799999999</v>
      </c>
      <c r="D46" s="1">
        <f>VLOOKUP(A46,[1]T_STATIONS_PE!$A$2:$K$146,10,0)</f>
        <v>6780012.6330000004</v>
      </c>
      <c r="E46" s="1" t="str">
        <f>VLOOKUP(A46,[1]T_STATIONS_PE!$A$2:$K$146,11,0)</f>
        <v>Coordonnées du centroïde du plan d'eau</v>
      </c>
      <c r="F46" s="2">
        <v>12</v>
      </c>
      <c r="G46" s="1" t="s">
        <v>133</v>
      </c>
      <c r="H46" s="1" t="s">
        <v>134</v>
      </c>
      <c r="I46" s="1" t="s">
        <v>53</v>
      </c>
      <c r="J46" s="2">
        <v>3</v>
      </c>
      <c r="K46" s="1" t="s">
        <v>18</v>
      </c>
      <c r="L46" s="2">
        <v>1.7</v>
      </c>
      <c r="M46" s="2">
        <v>0.71</v>
      </c>
      <c r="N46" s="2">
        <v>16</v>
      </c>
      <c r="O46" s="1" t="s">
        <v>22</v>
      </c>
      <c r="P46" s="2">
        <v>0</v>
      </c>
      <c r="Q46" s="2">
        <v>1420000</v>
      </c>
      <c r="R46" s="1" t="s">
        <v>49</v>
      </c>
    </row>
    <row r="47" spans="1:18" ht="15.75" hidden="1" customHeight="1" x14ac:dyDescent="0.25">
      <c r="A47" s="1" t="s">
        <v>156</v>
      </c>
      <c r="B47" s="1" t="s">
        <v>157</v>
      </c>
      <c r="C47" s="1">
        <f>VLOOKUP(A47,[1]T_STATIONS_PE!$A$2:$K$146,9,0)</f>
        <v>377950.88500000001</v>
      </c>
      <c r="D47" s="1">
        <f>VLOOKUP(A47,[1]T_STATIONS_PE!$A$2:$K$146,10,0)</f>
        <v>6757082.8080000002</v>
      </c>
      <c r="E47" s="1" t="str">
        <f>VLOOKUP(A47,[1]T_STATIONS_PE!$A$2:$K$146,11,0)</f>
        <v>Coordonnées du centroïde du plan d'eau</v>
      </c>
      <c r="F47" s="2">
        <v>12</v>
      </c>
      <c r="G47" s="1" t="s">
        <v>45</v>
      </c>
      <c r="H47" s="1" t="s">
        <v>20</v>
      </c>
      <c r="I47" s="1" t="s">
        <v>21</v>
      </c>
      <c r="J47" s="2">
        <v>3</v>
      </c>
      <c r="K47" s="1" t="s">
        <v>56</v>
      </c>
      <c r="L47" s="2">
        <v>1.9</v>
      </c>
      <c r="M47" s="2">
        <v>0.54</v>
      </c>
      <c r="N47" s="2">
        <v>62</v>
      </c>
      <c r="O47" s="1" t="s">
        <v>22</v>
      </c>
      <c r="P47" s="2">
        <v>0</v>
      </c>
      <c r="Q47" s="2">
        <v>540000</v>
      </c>
      <c r="R47" s="1" t="s">
        <v>49</v>
      </c>
    </row>
    <row r="48" spans="1:18" ht="15.75" hidden="1" customHeight="1" x14ac:dyDescent="0.25">
      <c r="A48" s="1" t="s">
        <v>109</v>
      </c>
      <c r="B48" s="1" t="s">
        <v>110</v>
      </c>
      <c r="C48" s="1">
        <f>VLOOKUP(A48,[1]T_STATIONS_PE!$A$2:$K$146,9,0)</f>
        <v>590796.18599999999</v>
      </c>
      <c r="D48" s="1">
        <f>VLOOKUP(A48,[1]T_STATIONS_PE!$A$2:$K$146,10,0)</f>
        <v>6572522.5099999998</v>
      </c>
      <c r="E48" s="1" t="str">
        <f>VLOOKUP(A48,[1]T_STATIONS_PE!$A$2:$K$146,11,0)</f>
        <v>Coordonnées du centroïde du plan d'eau</v>
      </c>
      <c r="F48" s="2">
        <v>21</v>
      </c>
      <c r="G48" s="1" t="s">
        <v>19</v>
      </c>
      <c r="H48" s="1" t="s">
        <v>20</v>
      </c>
      <c r="I48" s="1" t="s">
        <v>21</v>
      </c>
      <c r="J48" s="2">
        <v>4</v>
      </c>
      <c r="K48" s="1" t="s">
        <v>18</v>
      </c>
      <c r="L48" s="2">
        <v>2</v>
      </c>
      <c r="M48" s="2">
        <v>0.53</v>
      </c>
      <c r="N48" s="2">
        <v>362</v>
      </c>
      <c r="O48" s="1" t="s">
        <v>22</v>
      </c>
      <c r="P48" s="2">
        <v>0</v>
      </c>
      <c r="Q48" s="2">
        <v>1060000</v>
      </c>
      <c r="R48" s="1" t="s">
        <v>49</v>
      </c>
    </row>
    <row r="49" spans="1:18" ht="15.75" hidden="1" customHeight="1" x14ac:dyDescent="0.25">
      <c r="A49" s="1" t="s">
        <v>147</v>
      </c>
      <c r="B49" s="1" t="s">
        <v>148</v>
      </c>
      <c r="C49" s="1">
        <f>VLOOKUP(A49,[1]T_STATIONS_PE!$A$2:$K$146,9,0)</f>
        <v>368446.42499999999</v>
      </c>
      <c r="D49" s="1">
        <f>VLOOKUP(A49,[1]T_STATIONS_PE!$A$2:$K$146,10,0)</f>
        <v>6805410.8430000003</v>
      </c>
      <c r="E49" s="1" t="str">
        <f>VLOOKUP(A49,[1]T_STATIONS_PE!$A$2:$K$146,11,0)</f>
        <v>Coordonnées du point le plus profond (points de prélèvement eau et sédiment)</v>
      </c>
      <c r="F49" s="2">
        <v>12</v>
      </c>
      <c r="G49" s="1" t="s">
        <v>45</v>
      </c>
      <c r="H49" s="1" t="s">
        <v>20</v>
      </c>
      <c r="I49" s="1" t="s">
        <v>21</v>
      </c>
      <c r="J49" s="2">
        <v>6</v>
      </c>
      <c r="K49" s="1" t="s">
        <v>18</v>
      </c>
      <c r="L49" s="2">
        <v>2</v>
      </c>
      <c r="M49" s="2">
        <v>0.73</v>
      </c>
      <c r="N49" s="2">
        <v>88</v>
      </c>
      <c r="O49" s="1" t="s">
        <v>22</v>
      </c>
      <c r="P49" s="2">
        <v>0</v>
      </c>
      <c r="Q49" s="2">
        <v>1400000</v>
      </c>
      <c r="R49" s="1" t="s">
        <v>116</v>
      </c>
    </row>
    <row r="50" spans="1:18" ht="15.75" hidden="1" customHeight="1" x14ac:dyDescent="0.25">
      <c r="A50" s="1" t="s">
        <v>151</v>
      </c>
      <c r="B50" s="1" t="s">
        <v>152</v>
      </c>
      <c r="C50" s="1">
        <f>VLOOKUP(A50,[1]T_STATIONS_PE!$A$2:$K$146,9,0)</f>
        <v>325855.42700000003</v>
      </c>
      <c r="D50" s="1">
        <f>VLOOKUP(A50,[1]T_STATIONS_PE!$A$2:$K$146,10,0)</f>
        <v>6789474.4000000004</v>
      </c>
      <c r="E50" s="1" t="str">
        <f>VLOOKUP(A50,[1]T_STATIONS_PE!$A$2:$K$146,11,0)</f>
        <v>Coordonnées du point le plus profond (points de prélèvement eau et sédiment)</v>
      </c>
      <c r="F50" s="2">
        <v>12</v>
      </c>
      <c r="G50" s="1" t="s">
        <v>45</v>
      </c>
      <c r="H50" s="1" t="s">
        <v>20</v>
      </c>
      <c r="I50" s="1" t="s">
        <v>21</v>
      </c>
      <c r="J50" s="2">
        <v>5.6</v>
      </c>
      <c r="K50" s="1" t="s">
        <v>18</v>
      </c>
      <c r="L50" s="2">
        <v>2</v>
      </c>
      <c r="M50" s="2">
        <v>0.45</v>
      </c>
      <c r="N50" s="2">
        <v>91</v>
      </c>
      <c r="O50" s="1" t="s">
        <v>22</v>
      </c>
      <c r="P50" s="2">
        <v>0</v>
      </c>
      <c r="Q50" s="2">
        <v>834000</v>
      </c>
      <c r="R50" s="1" t="s">
        <v>153</v>
      </c>
    </row>
    <row r="51" spans="1:18" ht="15.75" hidden="1" customHeight="1" x14ac:dyDescent="0.25">
      <c r="A51" s="1" t="s">
        <v>203</v>
      </c>
      <c r="B51" s="1" t="s">
        <v>204</v>
      </c>
      <c r="C51" s="1">
        <f>VLOOKUP(A51,[1]T_STATIONS_PE!$A$2:$K$146,9,0)</f>
        <v>563676.37699999998</v>
      </c>
      <c r="D51" s="1">
        <f>VLOOKUP(A51,[1]T_STATIONS_PE!$A$2:$K$146,10,0)</f>
        <v>6618542.3439999996</v>
      </c>
      <c r="E51" s="1" t="str">
        <f>VLOOKUP(A51,[1]T_STATIONS_PE!$A$2:$K$146,11,0)</f>
        <v>Coordonnées du centroïde du plan d'eau</v>
      </c>
      <c r="F51" s="2">
        <v>20</v>
      </c>
      <c r="G51" s="1" t="s">
        <v>45</v>
      </c>
      <c r="H51" s="1" t="s">
        <v>20</v>
      </c>
      <c r="I51" s="1" t="s">
        <v>21</v>
      </c>
      <c r="J51" s="2">
        <v>6</v>
      </c>
      <c r="K51" s="1" t="s">
        <v>18</v>
      </c>
      <c r="L51" s="2">
        <v>2</v>
      </c>
      <c r="M51" s="2">
        <v>0.82</v>
      </c>
      <c r="N51" s="2">
        <v>99</v>
      </c>
      <c r="O51" s="1" t="s">
        <v>22</v>
      </c>
      <c r="P51" s="2">
        <v>0</v>
      </c>
      <c r="Q51" s="2">
        <v>1640000</v>
      </c>
      <c r="R51" s="1" t="s">
        <v>49</v>
      </c>
    </row>
    <row r="52" spans="1:18" ht="15.75" hidden="1" customHeight="1" x14ac:dyDescent="0.25">
      <c r="A52" s="1" t="s">
        <v>209</v>
      </c>
      <c r="B52" s="1" t="s">
        <v>210</v>
      </c>
      <c r="C52" s="1">
        <f>VLOOKUP(A52,[1]T_STATIONS_PE!$A$2:$K$146,9,0)</f>
        <v>555594.50300000003</v>
      </c>
      <c r="D52" s="1">
        <f>VLOOKUP(A52,[1]T_STATIONS_PE!$A$2:$K$146,10,0)</f>
        <v>6629375.0800000001</v>
      </c>
      <c r="E52" s="1" t="str">
        <f>VLOOKUP(A52,[1]T_STATIONS_PE!$A$2:$K$146,11,0)</f>
        <v>Coordonnées du centroïde du plan d'eau</v>
      </c>
      <c r="F52" s="2">
        <v>20</v>
      </c>
      <c r="G52" s="1" t="s">
        <v>45</v>
      </c>
      <c r="H52" s="1" t="s">
        <v>20</v>
      </c>
      <c r="I52" s="1" t="s">
        <v>21</v>
      </c>
      <c r="J52" s="2">
        <v>3</v>
      </c>
      <c r="K52" s="1" t="s">
        <v>56</v>
      </c>
      <c r="L52" s="2">
        <v>2</v>
      </c>
      <c r="M52" s="2">
        <v>0.53</v>
      </c>
      <c r="N52" s="2">
        <v>94</v>
      </c>
      <c r="O52" s="1" t="s">
        <v>22</v>
      </c>
      <c r="P52" s="2">
        <v>0</v>
      </c>
      <c r="Q52" s="2">
        <v>1060000</v>
      </c>
      <c r="R52" s="1" t="s">
        <v>211</v>
      </c>
    </row>
    <row r="53" spans="1:18" ht="15.75" hidden="1" customHeight="1" x14ac:dyDescent="0.25">
      <c r="A53" s="1" t="s">
        <v>225</v>
      </c>
      <c r="B53" s="1" t="s">
        <v>226</v>
      </c>
      <c r="C53" s="1">
        <f>VLOOKUP(A53,[1]T_STATIONS_PE!$A$2:$K$146,9,0)</f>
        <v>489489.99400000001</v>
      </c>
      <c r="D53" s="1">
        <f>VLOOKUP(A53,[1]T_STATIONS_PE!$A$2:$K$146,10,0)</f>
        <v>6711355.1519999998</v>
      </c>
      <c r="E53" s="1" t="str">
        <f>VLOOKUP(A53,[1]T_STATIONS_PE!$A$2:$K$146,11,0)</f>
        <v>Coordonnées du point le plus profond (points de prélèvement eau et sédiment)</v>
      </c>
      <c r="F53" s="2">
        <v>9</v>
      </c>
      <c r="G53" s="1" t="s">
        <v>31</v>
      </c>
      <c r="H53" s="1" t="s">
        <v>20</v>
      </c>
      <c r="I53" s="1" t="s">
        <v>21</v>
      </c>
      <c r="J53" s="2">
        <v>6</v>
      </c>
      <c r="K53" s="1" t="s">
        <v>18</v>
      </c>
      <c r="L53" s="2">
        <v>2</v>
      </c>
      <c r="M53" s="2">
        <v>2.21</v>
      </c>
      <c r="N53" s="2">
        <v>71</v>
      </c>
      <c r="O53" s="1" t="s">
        <v>22</v>
      </c>
      <c r="P53" s="2">
        <v>5</v>
      </c>
      <c r="Q53" s="2">
        <v>5300000</v>
      </c>
      <c r="R53" s="1" t="s">
        <v>49</v>
      </c>
    </row>
    <row r="54" spans="1:18" ht="15.75" hidden="1" customHeight="1" x14ac:dyDescent="0.25">
      <c r="A54" s="1" t="s">
        <v>229</v>
      </c>
      <c r="B54" s="1" t="s">
        <v>230</v>
      </c>
      <c r="C54" s="1">
        <f>VLOOKUP(A54,[1]T_STATIONS_PE!$A$2:$K$146,9,0)</f>
        <v>587265.31099999999</v>
      </c>
      <c r="D54" s="1">
        <f>VLOOKUP(A54,[1]T_STATIONS_PE!$A$2:$K$146,10,0)</f>
        <v>6694282.5800000001</v>
      </c>
      <c r="E54" s="1" t="str">
        <f>VLOOKUP(A54,[1]T_STATIONS_PE!$A$2:$K$146,11,0)</f>
        <v>Coordonnées du centroïde du plan d'eau</v>
      </c>
      <c r="F54" s="2">
        <v>20</v>
      </c>
      <c r="G54" s="1" t="s">
        <v>45</v>
      </c>
      <c r="H54" s="1" t="s">
        <v>20</v>
      </c>
      <c r="I54" s="1" t="s">
        <v>21</v>
      </c>
      <c r="J54" s="2">
        <v>2</v>
      </c>
      <c r="K54" s="1" t="s">
        <v>18</v>
      </c>
      <c r="L54" s="2">
        <v>2</v>
      </c>
      <c r="M54" s="2">
        <v>0.6</v>
      </c>
      <c r="N54" s="2">
        <v>97</v>
      </c>
      <c r="O54" s="1" t="s">
        <v>22</v>
      </c>
      <c r="P54" s="2">
        <v>0</v>
      </c>
      <c r="Q54" s="2">
        <v>1200000</v>
      </c>
      <c r="R54" s="1" t="s">
        <v>49</v>
      </c>
    </row>
    <row r="55" spans="1:18" ht="15.75" hidden="1" customHeight="1" x14ac:dyDescent="0.25">
      <c r="A55" s="1" t="s">
        <v>257</v>
      </c>
      <c r="B55" s="1" t="s">
        <v>258</v>
      </c>
      <c r="C55" s="1">
        <f>VLOOKUP(A55,[1]T_STATIONS_PE!$A$2:$K$146,9,0)</f>
        <v>320360.46000000002</v>
      </c>
      <c r="D55" s="1">
        <f>VLOOKUP(A55,[1]T_STATIONS_PE!$A$2:$K$146,10,0)</f>
        <v>6735101.2130000005</v>
      </c>
      <c r="E55" s="1" t="str">
        <f>VLOOKUP(A55,[1]T_STATIONS_PE!$A$2:$K$146,11,0)</f>
        <v>Coordonnées du centroïde du plan d'eau</v>
      </c>
      <c r="F55" s="2">
        <v>12</v>
      </c>
      <c r="G55" s="1" t="s">
        <v>45</v>
      </c>
      <c r="H55" s="1" t="s">
        <v>20</v>
      </c>
      <c r="I55" s="1" t="s">
        <v>21</v>
      </c>
      <c r="J55" s="2">
        <v>6</v>
      </c>
      <c r="K55" s="1" t="s">
        <v>18</v>
      </c>
      <c r="L55" s="2">
        <v>2</v>
      </c>
      <c r="M55" s="2">
        <v>0.52</v>
      </c>
      <c r="N55" s="2">
        <v>6</v>
      </c>
      <c r="O55" s="1" t="s">
        <v>22</v>
      </c>
      <c r="P55" s="2">
        <v>0</v>
      </c>
      <c r="Q55" s="2">
        <v>1040000</v>
      </c>
      <c r="R55" s="1" t="s">
        <v>46</v>
      </c>
    </row>
    <row r="56" spans="1:18" ht="15.75" hidden="1" customHeight="1" x14ac:dyDescent="0.25">
      <c r="A56" s="1" t="s">
        <v>261</v>
      </c>
      <c r="B56" s="1" t="s">
        <v>262</v>
      </c>
      <c r="C56" s="1">
        <f>VLOOKUP(A56,[1]T_STATIONS_PE!$A$2:$K$146,9,0)</f>
        <v>373541.21600000001</v>
      </c>
      <c r="D56" s="1">
        <f>VLOOKUP(A56,[1]T_STATIONS_PE!$A$2:$K$146,10,0)</f>
        <v>6722970.1780000003</v>
      </c>
      <c r="E56" s="1" t="str">
        <f>VLOOKUP(A56,[1]T_STATIONS_PE!$A$2:$K$146,11,0)</f>
        <v>Coordonnées du point le plus profond (points de prélèvement eau et sédiment)</v>
      </c>
      <c r="F56" s="2">
        <v>12</v>
      </c>
      <c r="G56" s="1" t="s">
        <v>45</v>
      </c>
      <c r="H56" s="1" t="s">
        <v>20</v>
      </c>
      <c r="I56" s="1" t="s">
        <v>21</v>
      </c>
      <c r="J56" s="2">
        <v>3</v>
      </c>
      <c r="K56" s="1" t="s">
        <v>18</v>
      </c>
      <c r="L56" s="2">
        <v>2</v>
      </c>
      <c r="M56" s="2">
        <v>0.76</v>
      </c>
      <c r="N56" s="2">
        <v>33</v>
      </c>
      <c r="O56" s="1" t="s">
        <v>22</v>
      </c>
      <c r="P56" s="2">
        <v>0</v>
      </c>
      <c r="Q56" s="2">
        <v>1520000</v>
      </c>
      <c r="R56" s="1" t="s">
        <v>263</v>
      </c>
    </row>
    <row r="57" spans="1:18" ht="15.75" hidden="1" customHeight="1" x14ac:dyDescent="0.25">
      <c r="A57" s="1" t="s">
        <v>274</v>
      </c>
      <c r="B57" s="1" t="s">
        <v>275</v>
      </c>
      <c r="C57" s="1">
        <f>VLOOKUP(A57,[1]T_STATIONS_PE!$A$2:$K$146,9,0)</f>
        <v>646889.69299999997</v>
      </c>
      <c r="D57" s="1">
        <f>VLOOKUP(A57,[1]T_STATIONS_PE!$A$2:$K$146,10,0)</f>
        <v>6762223.7620000001</v>
      </c>
      <c r="E57" s="1" t="str">
        <f>VLOOKUP(A57,[1]T_STATIONS_PE!$A$2:$K$146,11,0)</f>
        <v>Coordonnées du point le plus profond (points de prélèvement eau et sédiment)</v>
      </c>
      <c r="F57" s="2">
        <v>20</v>
      </c>
      <c r="G57" s="1" t="s">
        <v>45</v>
      </c>
      <c r="H57" s="1" t="s">
        <v>20</v>
      </c>
      <c r="I57" s="1" t="s">
        <v>21</v>
      </c>
      <c r="J57" s="2">
        <v>5.0999999999999996</v>
      </c>
      <c r="K57" s="1" t="s">
        <v>18</v>
      </c>
      <c r="L57" s="2">
        <v>2</v>
      </c>
      <c r="M57" s="2">
        <v>0.54</v>
      </c>
      <c r="N57" s="2">
        <v>125</v>
      </c>
      <c r="O57" s="1" t="s">
        <v>22</v>
      </c>
      <c r="P57" s="2">
        <v>0.1</v>
      </c>
      <c r="Q57" s="2">
        <v>1080000</v>
      </c>
      <c r="R57" s="1" t="s">
        <v>276</v>
      </c>
    </row>
    <row r="58" spans="1:18" ht="15.75" hidden="1" customHeight="1" x14ac:dyDescent="0.25">
      <c r="A58" s="1" t="s">
        <v>277</v>
      </c>
      <c r="B58" s="1" t="s">
        <v>278</v>
      </c>
      <c r="C58" s="1">
        <f>VLOOKUP(A58,[1]T_STATIONS_PE!$A$2:$K$146,9,0)</f>
        <v>689905.24800000002</v>
      </c>
      <c r="D58" s="1">
        <f>VLOOKUP(A58,[1]T_STATIONS_PE!$A$2:$K$146,10,0)</f>
        <v>6733175.483</v>
      </c>
      <c r="E58" s="1" t="str">
        <f>VLOOKUP(A58,[1]T_STATIONS_PE!$A$2:$K$146,11,0)</f>
        <v>Coordonnées du point le plus profond (points de prélèvement eau et sédiment)</v>
      </c>
      <c r="F58" s="2">
        <v>9</v>
      </c>
      <c r="G58" s="1" t="s">
        <v>31</v>
      </c>
      <c r="H58" s="1" t="s">
        <v>20</v>
      </c>
      <c r="I58" s="1" t="s">
        <v>21</v>
      </c>
      <c r="J58" s="2">
        <v>3.9</v>
      </c>
      <c r="K58" s="1" t="s">
        <v>18</v>
      </c>
      <c r="L58" s="2">
        <v>2</v>
      </c>
      <c r="M58" s="2">
        <v>1.1499999999999999</v>
      </c>
      <c r="N58" s="2">
        <v>173</v>
      </c>
      <c r="O58" s="1" t="s">
        <v>22</v>
      </c>
      <c r="P58" s="2">
        <v>2</v>
      </c>
      <c r="Q58" s="2">
        <v>5000000</v>
      </c>
      <c r="R58" s="1" t="s">
        <v>279</v>
      </c>
    </row>
    <row r="59" spans="1:18" ht="15.75" hidden="1" customHeight="1" x14ac:dyDescent="0.25">
      <c r="A59" s="1" t="s">
        <v>297</v>
      </c>
      <c r="B59" s="1" t="s">
        <v>298</v>
      </c>
      <c r="C59" s="1">
        <f>VLOOKUP(A59,[1]T_STATIONS_PE!$A$2:$K$146,9,0)</f>
        <v>746815</v>
      </c>
      <c r="D59" s="1">
        <f>VLOOKUP(A59,[1]T_STATIONS_PE!$A$2:$K$146,10,0)</f>
        <v>6674007.4900000002</v>
      </c>
      <c r="E59" s="1" t="str">
        <f>VLOOKUP(A59,[1]T_STATIONS_PE!$A$2:$K$146,11,0)</f>
        <v>Coordonnées du point le plus profond (points de prélèvement eau et sédiment)</v>
      </c>
      <c r="F59" s="2">
        <v>10</v>
      </c>
      <c r="G59" s="1" t="s">
        <v>31</v>
      </c>
      <c r="H59" s="1" t="s">
        <v>20</v>
      </c>
      <c r="I59" s="1" t="s">
        <v>21</v>
      </c>
      <c r="J59" s="2">
        <v>5</v>
      </c>
      <c r="K59" s="1" t="s">
        <v>18</v>
      </c>
      <c r="L59" s="2">
        <v>2</v>
      </c>
      <c r="M59" s="2">
        <v>0.77</v>
      </c>
      <c r="N59" s="2">
        <v>262</v>
      </c>
      <c r="O59" s="1" t="s">
        <v>22</v>
      </c>
      <c r="P59" s="2">
        <v>1</v>
      </c>
      <c r="Q59" s="2">
        <v>2147000</v>
      </c>
      <c r="R59" s="1" t="s">
        <v>299</v>
      </c>
    </row>
    <row r="60" spans="1:18" ht="15.75" hidden="1" customHeight="1" x14ac:dyDescent="0.25">
      <c r="A60" s="1" t="s">
        <v>300</v>
      </c>
      <c r="B60" s="1" t="s">
        <v>301</v>
      </c>
      <c r="C60" s="1">
        <f>VLOOKUP(A60,[1]T_STATIONS_PE!$A$2:$K$146,9,0)</f>
        <v>746201.54799999995</v>
      </c>
      <c r="D60" s="1">
        <f>VLOOKUP(A60,[1]T_STATIONS_PE!$A$2:$K$146,10,0)</f>
        <v>6675787.3420000002</v>
      </c>
      <c r="E60" s="1" t="str">
        <f>VLOOKUP(A60,[1]T_STATIONS_PE!$A$2:$K$146,11,0)</f>
        <v>Coordonnées du point le plus profond (points de prélèvement eau et sédiment)</v>
      </c>
      <c r="F60" s="2">
        <v>10</v>
      </c>
      <c r="G60" s="1" t="s">
        <v>31</v>
      </c>
      <c r="H60" s="1" t="s">
        <v>20</v>
      </c>
      <c r="I60" s="1" t="s">
        <v>21</v>
      </c>
      <c r="J60" s="2">
        <v>5</v>
      </c>
      <c r="K60" s="1" t="s">
        <v>18</v>
      </c>
      <c r="L60" s="2">
        <v>2</v>
      </c>
      <c r="M60" s="2">
        <v>1.36</v>
      </c>
      <c r="N60" s="2">
        <v>262</v>
      </c>
      <c r="O60" s="1" t="s">
        <v>22</v>
      </c>
      <c r="P60" s="2">
        <v>1.5</v>
      </c>
      <c r="Q60" s="2">
        <v>2720000</v>
      </c>
      <c r="R60" s="1" t="s">
        <v>302</v>
      </c>
    </row>
    <row r="61" spans="1:18" ht="15.75" customHeight="1" x14ac:dyDescent="0.25">
      <c r="A61" s="1" t="s">
        <v>308</v>
      </c>
      <c r="B61" s="1" t="s">
        <v>309</v>
      </c>
      <c r="C61" s="1">
        <f>VLOOKUP(A61,[1]T_STATIONS_PE!$A$2:$K$146,9,0)</f>
        <v>699828.66</v>
      </c>
      <c r="D61" s="1">
        <f>VLOOKUP(A61,[1]T_STATIONS_PE!$A$2:$K$146,10,0)</f>
        <v>6509794.8150000004</v>
      </c>
      <c r="E61" s="1" t="str">
        <f>VLOOKUP(A61,[1]T_STATIONS_PE!$A$2:$K$146,11,0)</f>
        <v>Coordonnées du centroïde du plan d'eau</v>
      </c>
      <c r="F61" s="2">
        <v>3</v>
      </c>
      <c r="G61" s="1" t="s">
        <v>254</v>
      </c>
      <c r="H61" s="1" t="s">
        <v>40</v>
      </c>
      <c r="I61" s="1" t="s">
        <v>41</v>
      </c>
      <c r="J61" s="2">
        <v>5</v>
      </c>
      <c r="K61" s="1" t="s">
        <v>18</v>
      </c>
      <c r="L61" s="2">
        <v>2</v>
      </c>
      <c r="M61" s="2">
        <v>0.13</v>
      </c>
      <c r="N61" s="2">
        <v>861</v>
      </c>
      <c r="O61" s="1" t="s">
        <v>22</v>
      </c>
      <c r="P61" s="2">
        <v>1</v>
      </c>
      <c r="Q61" s="2">
        <v>260000</v>
      </c>
      <c r="R61" s="1" t="s">
        <v>310</v>
      </c>
    </row>
    <row r="62" spans="1:18" ht="15.75" hidden="1" customHeight="1" x14ac:dyDescent="0.25">
      <c r="A62" s="1" t="s">
        <v>333</v>
      </c>
      <c r="B62" s="1" t="s">
        <v>334</v>
      </c>
      <c r="C62" s="1">
        <f>VLOOKUP(A62,[1]T_STATIONS_PE!$A$2:$K$146,9,0)</f>
        <v>661574.59</v>
      </c>
      <c r="D62" s="1">
        <f>VLOOKUP(A62,[1]T_STATIONS_PE!$A$2:$K$146,10,0)</f>
        <v>6528103.0779999997</v>
      </c>
      <c r="E62" s="1" t="str">
        <f>VLOOKUP(A62,[1]T_STATIONS_PE!$A$2:$K$146,11,0)</f>
        <v>Coordonnées du point le plus profond (points de prélèvement eau et sédiment)</v>
      </c>
      <c r="F62" s="2">
        <v>21</v>
      </c>
      <c r="G62" s="1" t="s">
        <v>45</v>
      </c>
      <c r="H62" s="1" t="s">
        <v>20</v>
      </c>
      <c r="I62" s="1" t="s">
        <v>21</v>
      </c>
      <c r="J62" s="2">
        <v>4.5999999999999996</v>
      </c>
      <c r="K62" s="1" t="s">
        <v>18</v>
      </c>
      <c r="L62" s="2">
        <v>2</v>
      </c>
      <c r="M62" s="2">
        <v>0.67</v>
      </c>
      <c r="N62" s="2">
        <v>702</v>
      </c>
      <c r="O62" s="1" t="s">
        <v>22</v>
      </c>
      <c r="P62" s="2">
        <v>0</v>
      </c>
      <c r="Q62" s="2">
        <v>942000</v>
      </c>
      <c r="R62" s="1" t="s">
        <v>49</v>
      </c>
    </row>
    <row r="63" spans="1:18" ht="15.75" hidden="1" customHeight="1" x14ac:dyDescent="0.25">
      <c r="A63" s="1" t="s">
        <v>397</v>
      </c>
      <c r="B63" s="1" t="s">
        <v>398</v>
      </c>
      <c r="C63" s="1">
        <f>VLOOKUP(A63,[1]T_STATIONS_PE!$A$2:$K$146,9,0)</f>
        <v>306703.32500000001</v>
      </c>
      <c r="D63" s="1">
        <f>VLOOKUP(A63,[1]T_STATIONS_PE!$A$2:$K$146,10,0)</f>
        <v>6823954.4689999996</v>
      </c>
      <c r="E63" s="1" t="str">
        <f>VLOOKUP(A63,[1]T_STATIONS_PE!$A$2:$K$146,11,0)</f>
        <v>Coordonnées du centroïde du plan d'eau</v>
      </c>
      <c r="F63" s="2">
        <v>12</v>
      </c>
      <c r="G63" s="1" t="s">
        <v>45</v>
      </c>
      <c r="H63" s="1" t="s">
        <v>20</v>
      </c>
      <c r="I63" s="1" t="s">
        <v>21</v>
      </c>
      <c r="J63" s="2">
        <v>8</v>
      </c>
      <c r="K63" s="1" t="s">
        <v>18</v>
      </c>
      <c r="L63" s="2">
        <v>2</v>
      </c>
      <c r="M63" s="2">
        <v>0.51</v>
      </c>
      <c r="N63" s="2">
        <v>29</v>
      </c>
      <c r="O63" s="1" t="s">
        <v>22</v>
      </c>
      <c r="P63" s="2">
        <v>0</v>
      </c>
      <c r="Q63" s="2">
        <v>2260000</v>
      </c>
      <c r="R63" s="1" t="s">
        <v>399</v>
      </c>
    </row>
    <row r="64" spans="1:18" ht="15.75" hidden="1" customHeight="1" x14ac:dyDescent="0.25">
      <c r="A64" s="1" t="s">
        <v>86</v>
      </c>
      <c r="B64" s="1" t="s">
        <v>87</v>
      </c>
      <c r="C64" s="1">
        <f>VLOOKUP(A64,[1]T_STATIONS_PE!$A$2:$K$146,9,0)</f>
        <v>300423.90100000001</v>
      </c>
      <c r="D64" s="1">
        <f>VLOOKUP(A64,[1]T_STATIONS_PE!$A$2:$K$146,10,0)</f>
        <v>6805046.0619999999</v>
      </c>
      <c r="E64" s="1" t="str">
        <f>VLOOKUP(A64,[1]T_STATIONS_PE!$A$2:$K$146,11,0)</f>
        <v>Coordonnées du centroïde du plan d'eau</v>
      </c>
      <c r="F64" s="2">
        <v>12</v>
      </c>
      <c r="G64" s="1" t="s">
        <v>45</v>
      </c>
      <c r="H64" s="1" t="s">
        <v>20</v>
      </c>
      <c r="I64" s="1" t="s">
        <v>21</v>
      </c>
      <c r="J64" s="2">
        <v>4.5</v>
      </c>
      <c r="K64" s="1" t="s">
        <v>18</v>
      </c>
      <c r="L64" s="2">
        <v>2.2000000000000002</v>
      </c>
      <c r="M64" s="2">
        <v>0.37</v>
      </c>
      <c r="N64" s="2">
        <v>134</v>
      </c>
      <c r="O64" s="1" t="s">
        <v>22</v>
      </c>
      <c r="P64" s="2">
        <v>0</v>
      </c>
      <c r="Q64" s="2">
        <v>665140</v>
      </c>
      <c r="R64" s="1" t="s">
        <v>88</v>
      </c>
    </row>
    <row r="65" spans="1:18" ht="15.75" hidden="1" customHeight="1" x14ac:dyDescent="0.25">
      <c r="A65" s="1" t="s">
        <v>131</v>
      </c>
      <c r="B65" s="1" t="s">
        <v>132</v>
      </c>
      <c r="C65" s="1">
        <f>VLOOKUP(A65,[1]T_STATIONS_PE!$A$2:$K$146,9,0)</f>
        <v>344693.99099999998</v>
      </c>
      <c r="D65" s="1">
        <f>VLOOKUP(A65,[1]T_STATIONS_PE!$A$2:$K$146,10,0)</f>
        <v>6781442.142</v>
      </c>
      <c r="E65" s="1" t="str">
        <f>VLOOKUP(A65,[1]T_STATIONS_PE!$A$2:$K$146,11,0)</f>
        <v>Coordonnées du centroïde du plan d'eau</v>
      </c>
      <c r="F65" s="2">
        <v>12</v>
      </c>
      <c r="G65" s="1" t="s">
        <v>133</v>
      </c>
      <c r="H65" s="1" t="s">
        <v>134</v>
      </c>
      <c r="I65" s="1" t="s">
        <v>53</v>
      </c>
      <c r="J65" s="2">
        <v>3</v>
      </c>
      <c r="K65" s="1" t="s">
        <v>56</v>
      </c>
      <c r="L65" s="2">
        <v>2.2999999999999998</v>
      </c>
      <c r="M65" s="2">
        <v>0.48</v>
      </c>
      <c r="N65" s="2">
        <v>18</v>
      </c>
      <c r="O65" s="1" t="s">
        <v>22</v>
      </c>
      <c r="P65" s="2">
        <v>0</v>
      </c>
      <c r="Q65" s="2">
        <v>480000</v>
      </c>
      <c r="R65" s="1" t="s">
        <v>49</v>
      </c>
    </row>
    <row r="66" spans="1:18" ht="15.75" hidden="1" customHeight="1" x14ac:dyDescent="0.25">
      <c r="A66" s="1" t="s">
        <v>400</v>
      </c>
      <c r="B66" s="1" t="s">
        <v>401</v>
      </c>
      <c r="C66" s="1">
        <f>VLOOKUP(A66,[1]T_STATIONS_PE!$A$2:$K$146,9,0)</f>
        <v>560085.33700000006</v>
      </c>
      <c r="D66" s="1">
        <f>VLOOKUP(A66,[1]T_STATIONS_PE!$A$2:$K$146,10,0)</f>
        <v>6624646.4280000003</v>
      </c>
      <c r="E66" s="1" t="str">
        <f>VLOOKUP(A66,[1]T_STATIONS_PE!$A$2:$K$146,11,0)</f>
        <v>Coordonnées du centroïde du plan d'eau</v>
      </c>
      <c r="F66" s="2">
        <v>20</v>
      </c>
      <c r="G66" s="1" t="s">
        <v>45</v>
      </c>
      <c r="H66" s="1" t="s">
        <v>20</v>
      </c>
      <c r="I66" s="1" t="s">
        <v>21</v>
      </c>
      <c r="J66" s="2">
        <v>3</v>
      </c>
      <c r="K66" s="1" t="s">
        <v>56</v>
      </c>
      <c r="L66" s="2">
        <v>2.4</v>
      </c>
      <c r="M66" s="2">
        <v>1.42</v>
      </c>
      <c r="N66" s="2">
        <v>99</v>
      </c>
      <c r="O66" s="1" t="s">
        <v>22</v>
      </c>
      <c r="P66" s="2">
        <v>0</v>
      </c>
      <c r="Q66" s="2">
        <v>3360000</v>
      </c>
      <c r="R66" s="1" t="s">
        <v>49</v>
      </c>
    </row>
    <row r="67" spans="1:18" ht="15.75" hidden="1" customHeight="1" x14ac:dyDescent="0.25">
      <c r="A67" s="1" t="s">
        <v>129</v>
      </c>
      <c r="B67" s="1" t="s">
        <v>130</v>
      </c>
      <c r="C67" s="1">
        <f>VLOOKUP(A67,[1]T_STATIONS_PE!$A$2:$K$146,9,0)</f>
        <v>331069.47100000002</v>
      </c>
      <c r="D67" s="1">
        <f>VLOOKUP(A67,[1]T_STATIONS_PE!$A$2:$K$146,10,0)</f>
        <v>6778277.5580000002</v>
      </c>
      <c r="E67" s="1" t="str">
        <f>VLOOKUP(A67,[1]T_STATIONS_PE!$A$2:$K$146,11,0)</f>
        <v>Coordonnées du point le plus profond (points de prélèvement eau et sédiment)</v>
      </c>
      <c r="F67" s="2">
        <v>12</v>
      </c>
      <c r="G67" s="1" t="s">
        <v>45</v>
      </c>
      <c r="H67" s="1" t="s">
        <v>20</v>
      </c>
      <c r="I67" s="1" t="s">
        <v>21</v>
      </c>
      <c r="J67" s="2">
        <v>5</v>
      </c>
      <c r="K67" s="1" t="s">
        <v>18</v>
      </c>
      <c r="L67" s="2">
        <v>2.5</v>
      </c>
      <c r="M67" s="2">
        <v>0.38</v>
      </c>
      <c r="N67" s="2">
        <v>81</v>
      </c>
      <c r="O67" s="1" t="s">
        <v>22</v>
      </c>
      <c r="P67" s="2">
        <v>1</v>
      </c>
      <c r="Q67" s="2">
        <v>700000</v>
      </c>
      <c r="R67" s="1" t="s">
        <v>108</v>
      </c>
    </row>
    <row r="68" spans="1:18" ht="15.75" customHeight="1" x14ac:dyDescent="0.25">
      <c r="A68" s="1" t="s">
        <v>252</v>
      </c>
      <c r="B68" s="1" t="s">
        <v>253</v>
      </c>
      <c r="C68" s="1">
        <f>VLOOKUP(A68,[1]T_STATIONS_PE!$A$2:$K$146,9,0)</f>
        <v>792202.68900000001</v>
      </c>
      <c r="D68" s="1">
        <f>VLOOKUP(A68,[1]T_STATIONS_PE!$A$2:$K$146,10,0)</f>
        <v>6432082.5060000001</v>
      </c>
      <c r="E68" s="1" t="str">
        <f>VLOOKUP(A68,[1]T_STATIONS_PE!$A$2:$K$146,11,0)</f>
        <v>Coordonnées du centroïde du plan d'eau</v>
      </c>
      <c r="F68" s="2">
        <v>3</v>
      </c>
      <c r="G68" s="1" t="s">
        <v>254</v>
      </c>
      <c r="H68" s="1" t="s">
        <v>40</v>
      </c>
      <c r="I68" s="1" t="s">
        <v>41</v>
      </c>
      <c r="J68" s="2">
        <v>4</v>
      </c>
      <c r="K68" s="1" t="s">
        <v>18</v>
      </c>
      <c r="L68" s="2">
        <v>2.6</v>
      </c>
      <c r="M68" s="2">
        <v>0.28999999999999998</v>
      </c>
      <c r="N68" s="2">
        <v>1234</v>
      </c>
      <c r="O68" s="1" t="s">
        <v>22</v>
      </c>
      <c r="P68" s="2">
        <v>0</v>
      </c>
      <c r="Q68" s="2">
        <v>2900000</v>
      </c>
      <c r="R68" s="1" t="s">
        <v>49</v>
      </c>
    </row>
    <row r="69" spans="1:18" ht="15.75" hidden="1" customHeight="1" x14ac:dyDescent="0.25">
      <c r="A69" s="1" t="s">
        <v>294</v>
      </c>
      <c r="B69" s="1" t="s">
        <v>295</v>
      </c>
      <c r="C69" s="1">
        <f>VLOOKUP(A69,[1]T_STATIONS_PE!$A$2:$K$146,9,0)</f>
        <v>296872.65000000002</v>
      </c>
      <c r="D69" s="1">
        <f>VLOOKUP(A69,[1]T_STATIONS_PE!$A$2:$K$146,10,0)</f>
        <v>6775996.7359999996</v>
      </c>
      <c r="E69" s="1" t="str">
        <f>VLOOKUP(A69,[1]T_STATIONS_PE!$A$2:$K$146,11,0)</f>
        <v>Coordonnées du centroïde du plan d'eau</v>
      </c>
      <c r="F69" s="2">
        <v>12</v>
      </c>
      <c r="G69" s="1" t="s">
        <v>45</v>
      </c>
      <c r="H69" s="1" t="s">
        <v>20</v>
      </c>
      <c r="I69" s="1" t="s">
        <v>21</v>
      </c>
      <c r="J69" s="2">
        <v>7</v>
      </c>
      <c r="K69" s="1" t="s">
        <v>18</v>
      </c>
      <c r="L69" s="2">
        <v>2.6</v>
      </c>
      <c r="M69" s="2">
        <v>2.12</v>
      </c>
      <c r="N69" s="2">
        <v>33</v>
      </c>
      <c r="O69" s="1" t="s">
        <v>22</v>
      </c>
      <c r="P69" s="2">
        <v>0</v>
      </c>
      <c r="Q69" s="2">
        <v>5000000</v>
      </c>
      <c r="R69" s="1" t="s">
        <v>296</v>
      </c>
    </row>
    <row r="70" spans="1:18" ht="15.75" hidden="1" customHeight="1" x14ac:dyDescent="0.25">
      <c r="A70" s="1" t="s">
        <v>126</v>
      </c>
      <c r="B70" s="1" t="s">
        <v>127</v>
      </c>
      <c r="C70" s="1">
        <f>VLOOKUP(A70,[1]T_STATIONS_PE!$A$2:$K$146,9,0)</f>
        <v>159665.45699999999</v>
      </c>
      <c r="D70" s="1">
        <f>VLOOKUP(A70,[1]T_STATIONS_PE!$A$2:$K$146,10,0)</f>
        <v>6779696.2240000004</v>
      </c>
      <c r="E70" s="1" t="str">
        <f>VLOOKUP(A70,[1]T_STATIONS_PE!$A$2:$K$146,11,0)</f>
        <v>Coordonnées du centroïde du plan d'eau</v>
      </c>
      <c r="F70" s="2">
        <v>12</v>
      </c>
      <c r="G70" s="1" t="s">
        <v>45</v>
      </c>
      <c r="H70" s="1" t="s">
        <v>20</v>
      </c>
      <c r="I70" s="1" t="s">
        <v>21</v>
      </c>
      <c r="J70" s="2">
        <v>5</v>
      </c>
      <c r="K70" s="1" t="s">
        <v>18</v>
      </c>
      <c r="L70" s="2">
        <v>2.7</v>
      </c>
      <c r="M70" s="2">
        <v>0.54</v>
      </c>
      <c r="N70" s="2">
        <v>10</v>
      </c>
      <c r="O70" s="1" t="s">
        <v>22</v>
      </c>
      <c r="P70" s="2">
        <v>0</v>
      </c>
      <c r="Q70" s="2">
        <v>1600000</v>
      </c>
      <c r="R70" s="1" t="s">
        <v>128</v>
      </c>
    </row>
    <row r="71" spans="1:18" ht="15.75" hidden="1" customHeight="1" x14ac:dyDescent="0.25">
      <c r="A71" s="1" t="s">
        <v>138</v>
      </c>
      <c r="B71" s="1" t="s">
        <v>139</v>
      </c>
      <c r="C71" s="1">
        <f>VLOOKUP(A71,[1]T_STATIONS_PE!$A$2:$K$146,9,0)</f>
        <v>389340.93699999998</v>
      </c>
      <c r="D71" s="1">
        <f>VLOOKUP(A71,[1]T_STATIONS_PE!$A$2:$K$146,10,0)</f>
        <v>6801151.5140000004</v>
      </c>
      <c r="E71" s="1" t="str">
        <f>VLOOKUP(A71,[1]T_STATIONS_PE!$A$2:$K$146,11,0)</f>
        <v>Coordonnées du centroïde du plan d'eau</v>
      </c>
      <c r="F71" s="2">
        <v>12</v>
      </c>
      <c r="G71" s="1" t="s">
        <v>45</v>
      </c>
      <c r="H71" s="1" t="s">
        <v>20</v>
      </c>
      <c r="I71" s="1" t="s">
        <v>21</v>
      </c>
      <c r="J71" s="2">
        <v>3</v>
      </c>
      <c r="K71" s="1" t="s">
        <v>18</v>
      </c>
      <c r="L71" s="2">
        <v>2.7</v>
      </c>
      <c r="M71" s="2">
        <v>0.82</v>
      </c>
      <c r="N71" s="2">
        <v>105</v>
      </c>
      <c r="O71" s="1" t="s">
        <v>22</v>
      </c>
      <c r="P71" s="2">
        <v>0</v>
      </c>
      <c r="Q71" s="2">
        <v>2000000</v>
      </c>
      <c r="R71" s="1" t="s">
        <v>49</v>
      </c>
    </row>
    <row r="72" spans="1:18" ht="15.75" hidden="1" customHeight="1" x14ac:dyDescent="0.25">
      <c r="A72" s="1" t="s">
        <v>75</v>
      </c>
      <c r="B72" s="1" t="s">
        <v>76</v>
      </c>
      <c r="C72" s="1">
        <f>VLOOKUP(A72,[1]T_STATIONS_PE!$A$2:$K$146,9,0)</f>
        <v>226095.05</v>
      </c>
      <c r="D72" s="1">
        <f>VLOOKUP(A72,[1]T_STATIONS_PE!$A$2:$K$146,10,0)</f>
        <v>6810083.1289999997</v>
      </c>
      <c r="E72" s="1" t="str">
        <f>VLOOKUP(A72,[1]T_STATIONS_PE!$A$2:$K$146,11,0)</f>
        <v>Coordonnées du centroïde du plan d'eau</v>
      </c>
      <c r="F72" s="2">
        <v>12</v>
      </c>
      <c r="G72" s="1" t="s">
        <v>45</v>
      </c>
      <c r="H72" s="1" t="s">
        <v>20</v>
      </c>
      <c r="I72" s="1" t="s">
        <v>21</v>
      </c>
      <c r="J72" s="2">
        <v>8.6999999999999993</v>
      </c>
      <c r="K72" s="1" t="s">
        <v>18</v>
      </c>
      <c r="L72" s="2">
        <v>2.9</v>
      </c>
      <c r="M72" s="2">
        <v>0.64</v>
      </c>
      <c r="N72" s="2">
        <v>213</v>
      </c>
      <c r="O72" s="1" t="s">
        <v>22</v>
      </c>
      <c r="P72" s="2">
        <v>4</v>
      </c>
      <c r="Q72" s="2">
        <v>1447788</v>
      </c>
      <c r="R72" s="1" t="s">
        <v>49</v>
      </c>
    </row>
    <row r="73" spans="1:18" ht="15.75" hidden="1" customHeight="1" x14ac:dyDescent="0.25">
      <c r="A73" s="1" t="s">
        <v>271</v>
      </c>
      <c r="B73" s="1" t="s">
        <v>272</v>
      </c>
      <c r="C73" s="1">
        <f>VLOOKUP(A73,[1]T_STATIONS_PE!$A$2:$K$146,9,0)</f>
        <v>692984.40800000005</v>
      </c>
      <c r="D73" s="1">
        <f>VLOOKUP(A73,[1]T_STATIONS_PE!$A$2:$K$146,10,0)</f>
        <v>6729779.9230000004</v>
      </c>
      <c r="E73" s="1" t="str">
        <f>VLOOKUP(A73,[1]T_STATIONS_PE!$A$2:$K$146,11,0)</f>
        <v>Coordonnées du point le plus profond (points de prélèvement eau et sédiment)</v>
      </c>
      <c r="F73" s="2">
        <v>9</v>
      </c>
      <c r="G73" s="1" t="s">
        <v>273</v>
      </c>
      <c r="H73" s="1" t="s">
        <v>20</v>
      </c>
      <c r="I73" s="1" t="s">
        <v>21</v>
      </c>
      <c r="J73" s="2">
        <v>15</v>
      </c>
      <c r="K73" s="1" t="s">
        <v>18</v>
      </c>
      <c r="L73" s="2">
        <v>2.9</v>
      </c>
      <c r="M73" s="2">
        <v>0.77</v>
      </c>
      <c r="N73" s="2">
        <v>177</v>
      </c>
      <c r="O73" s="1" t="s">
        <v>35</v>
      </c>
      <c r="P73" s="2">
        <v>0</v>
      </c>
      <c r="Q73" s="2">
        <v>2796000</v>
      </c>
      <c r="R73" s="1" t="s">
        <v>49</v>
      </c>
    </row>
    <row r="74" spans="1:18" ht="15.75" hidden="1" customHeight="1" x14ac:dyDescent="0.25">
      <c r="A74" s="1" t="s">
        <v>43</v>
      </c>
      <c r="B74" s="1" t="s">
        <v>44</v>
      </c>
      <c r="C74" s="1">
        <f>VLOOKUP(A74,[1]T_STATIONS_PE!$A$2:$K$146,9,0)</f>
        <v>652944.64300000004</v>
      </c>
      <c r="D74" s="1">
        <f>VLOOKUP(A74,[1]T_STATIONS_PE!$A$2:$K$146,10,0)</f>
        <v>6720972.6890000002</v>
      </c>
      <c r="E74" s="1" t="str">
        <f>VLOOKUP(A74,[1]T_STATIONS_PE!$A$2:$K$146,11,0)</f>
        <v>Coordonnées du point le plus profond (points de prélèvement eau et sédiment)</v>
      </c>
      <c r="F74" s="2">
        <v>20</v>
      </c>
      <c r="G74" s="1" t="s">
        <v>45</v>
      </c>
      <c r="H74" s="1" t="s">
        <v>20</v>
      </c>
      <c r="I74" s="1" t="s">
        <v>21</v>
      </c>
      <c r="J74" s="2">
        <v>8</v>
      </c>
      <c r="K74" s="1" t="s">
        <v>18</v>
      </c>
      <c r="L74" s="2">
        <v>3</v>
      </c>
      <c r="M74" s="2">
        <v>1.23</v>
      </c>
      <c r="N74" s="2">
        <v>163</v>
      </c>
      <c r="O74" s="1" t="s">
        <v>22</v>
      </c>
      <c r="P74" s="2">
        <v>0</v>
      </c>
      <c r="Q74" s="2">
        <v>4000000</v>
      </c>
      <c r="R74" s="1" t="s">
        <v>46</v>
      </c>
    </row>
    <row r="75" spans="1:18" ht="15.75" hidden="1" customHeight="1" x14ac:dyDescent="0.25">
      <c r="A75" s="1" t="s">
        <v>54</v>
      </c>
      <c r="B75" s="1" t="s">
        <v>55</v>
      </c>
      <c r="C75" s="1">
        <f>VLOOKUP(A75,[1]T_STATIONS_PE!$A$2:$K$146,9,0)</f>
        <v>690172.46200000006</v>
      </c>
      <c r="D75" s="1">
        <f>VLOOKUP(A75,[1]T_STATIONS_PE!$A$2:$K$146,10,0)</f>
        <v>6636714.3329999996</v>
      </c>
      <c r="E75" s="1" t="str">
        <f>VLOOKUP(A75,[1]T_STATIONS_PE!$A$2:$K$146,11,0)</f>
        <v>Coordonnées du centroïde du plan d'eau</v>
      </c>
      <c r="F75" s="2">
        <v>9</v>
      </c>
      <c r="G75" s="1" t="s">
        <v>31</v>
      </c>
      <c r="H75" s="1" t="s">
        <v>20</v>
      </c>
      <c r="I75" s="1" t="s">
        <v>21</v>
      </c>
      <c r="J75" s="2">
        <v>3</v>
      </c>
      <c r="K75" s="1" t="s">
        <v>56</v>
      </c>
      <c r="L75" s="2">
        <v>3</v>
      </c>
      <c r="M75" s="2">
        <v>1</v>
      </c>
      <c r="N75" s="2">
        <v>202</v>
      </c>
      <c r="O75" s="1" t="s">
        <v>22</v>
      </c>
      <c r="P75" s="2">
        <v>0</v>
      </c>
      <c r="Q75" s="2">
        <v>3000000</v>
      </c>
      <c r="R75" s="1" t="s">
        <v>49</v>
      </c>
    </row>
    <row r="76" spans="1:18" ht="15.75" hidden="1" customHeight="1" x14ac:dyDescent="0.25">
      <c r="A76" s="1" t="s">
        <v>120</v>
      </c>
      <c r="B76" s="1" t="s">
        <v>121</v>
      </c>
      <c r="C76" s="1">
        <f>VLOOKUP(A76,[1]T_STATIONS_PE!$A$2:$K$146,9,0)</f>
        <v>191036.405</v>
      </c>
      <c r="D76" s="1">
        <f>VLOOKUP(A76,[1]T_STATIONS_PE!$A$2:$K$146,10,0)</f>
        <v>6828070.5880000005</v>
      </c>
      <c r="E76" s="1" t="str">
        <f>VLOOKUP(A76,[1]T_STATIONS_PE!$A$2:$K$146,11,0)</f>
        <v>Coordonnées du point le plus profond (points de prélèvement eau et sédiment)</v>
      </c>
      <c r="F76" s="2">
        <v>12</v>
      </c>
      <c r="G76" s="1" t="s">
        <v>45</v>
      </c>
      <c r="H76" s="1" t="s">
        <v>20</v>
      </c>
      <c r="I76" s="1" t="s">
        <v>21</v>
      </c>
      <c r="J76" s="2">
        <v>8</v>
      </c>
      <c r="K76" s="1" t="s">
        <v>18</v>
      </c>
      <c r="L76" s="2">
        <v>3</v>
      </c>
      <c r="M76" s="2">
        <v>4.4800000000000004</v>
      </c>
      <c r="N76" s="2">
        <v>226</v>
      </c>
      <c r="O76" s="1" t="s">
        <v>22</v>
      </c>
      <c r="P76" s="2">
        <v>1.5</v>
      </c>
      <c r="Q76" s="2">
        <v>13350000</v>
      </c>
      <c r="R76" s="1" t="s">
        <v>122</v>
      </c>
    </row>
    <row r="77" spans="1:18" ht="15.75" hidden="1" customHeight="1" x14ac:dyDescent="0.25">
      <c r="A77" s="1" t="s">
        <v>140</v>
      </c>
      <c r="B77" s="1" t="s">
        <v>141</v>
      </c>
      <c r="C77" s="1">
        <f>VLOOKUP(A77,[1]T_STATIONS_PE!$A$2:$K$146,9,0)</f>
        <v>392717.66600000003</v>
      </c>
      <c r="D77" s="1">
        <f>VLOOKUP(A77,[1]T_STATIONS_PE!$A$2:$K$146,10,0)</f>
        <v>6787395.0199999996</v>
      </c>
      <c r="E77" s="1" t="str">
        <f>VLOOKUP(A77,[1]T_STATIONS_PE!$A$2:$K$146,11,0)</f>
        <v>Coordonnées du point le plus profond (points de prélèvement eau et sédiment)</v>
      </c>
      <c r="F77" s="2">
        <v>12</v>
      </c>
      <c r="G77" s="1" t="s">
        <v>70</v>
      </c>
      <c r="H77" s="1" t="s">
        <v>20</v>
      </c>
      <c r="I77" s="1" t="s">
        <v>21</v>
      </c>
      <c r="J77" s="2">
        <v>10</v>
      </c>
      <c r="K77" s="1" t="s">
        <v>18</v>
      </c>
      <c r="L77" s="2">
        <v>3</v>
      </c>
      <c r="M77" s="2">
        <v>0.43</v>
      </c>
      <c r="N77" s="2">
        <v>96</v>
      </c>
      <c r="O77" s="1" t="s">
        <v>22</v>
      </c>
      <c r="P77" s="2">
        <v>0</v>
      </c>
      <c r="Q77" s="2">
        <v>1020000</v>
      </c>
      <c r="R77" s="1" t="s">
        <v>46</v>
      </c>
    </row>
    <row r="78" spans="1:18" ht="15.75" hidden="1" customHeight="1" x14ac:dyDescent="0.25">
      <c r="A78" s="1" t="s">
        <v>145</v>
      </c>
      <c r="B78" s="1" t="s">
        <v>146</v>
      </c>
      <c r="C78" s="1">
        <f>VLOOKUP(A78,[1]T_STATIONS_PE!$A$2:$K$146,9,0)</f>
        <v>356030.80499999999</v>
      </c>
      <c r="D78" s="1">
        <f>VLOOKUP(A78,[1]T_STATIONS_PE!$A$2:$K$146,10,0)</f>
        <v>6814475.3509999998</v>
      </c>
      <c r="E78" s="1" t="str">
        <f>VLOOKUP(A78,[1]T_STATIONS_PE!$A$2:$K$146,11,0)</f>
        <v>Coordonnées du point le plus profond (points de prélèvement eau et sédiment)</v>
      </c>
      <c r="F78" s="2">
        <v>12</v>
      </c>
      <c r="G78" s="1" t="s">
        <v>45</v>
      </c>
      <c r="H78" s="1" t="s">
        <v>20</v>
      </c>
      <c r="I78" s="1" t="s">
        <v>21</v>
      </c>
      <c r="J78" s="2">
        <v>5.5</v>
      </c>
      <c r="K78" s="1" t="s">
        <v>18</v>
      </c>
      <c r="L78" s="2">
        <v>3</v>
      </c>
      <c r="M78" s="2">
        <v>1.1100000000000001</v>
      </c>
      <c r="N78" s="2">
        <v>68</v>
      </c>
      <c r="O78" s="1" t="s">
        <v>22</v>
      </c>
      <c r="P78" s="2">
        <v>1.4</v>
      </c>
      <c r="Q78" s="2">
        <v>3400000</v>
      </c>
      <c r="R78" s="1" t="s">
        <v>49</v>
      </c>
    </row>
    <row r="79" spans="1:18" ht="15.75" hidden="1" customHeight="1" x14ac:dyDescent="0.25">
      <c r="A79" s="1" t="s">
        <v>176</v>
      </c>
      <c r="B79" s="1" t="s">
        <v>177</v>
      </c>
      <c r="C79" s="1">
        <f>VLOOKUP(A79,[1]T_STATIONS_PE!$A$2:$K$146,9,0)</f>
        <v>380726.32199999999</v>
      </c>
      <c r="D79" s="1">
        <f>VLOOKUP(A79,[1]T_STATIONS_PE!$A$2:$K$146,10,0)</f>
        <v>6789551.8770000003</v>
      </c>
      <c r="E79" s="1" t="str">
        <f>VLOOKUP(A79,[1]T_STATIONS_PE!$A$2:$K$146,11,0)</f>
        <v>Coordonnées du point le plus profond (points de prélèvement eau et sédiment)</v>
      </c>
      <c r="F79" s="2">
        <v>12</v>
      </c>
      <c r="G79" s="1" t="s">
        <v>70</v>
      </c>
      <c r="H79" s="1" t="s">
        <v>20</v>
      </c>
      <c r="I79" s="1" t="s">
        <v>21</v>
      </c>
      <c r="J79" s="2">
        <v>10</v>
      </c>
      <c r="K79" s="1" t="s">
        <v>18</v>
      </c>
      <c r="L79" s="2">
        <v>3</v>
      </c>
      <c r="M79" s="2">
        <v>1.68</v>
      </c>
      <c r="N79" s="2">
        <v>56</v>
      </c>
      <c r="O79" s="1" t="s">
        <v>22</v>
      </c>
      <c r="P79" s="2">
        <v>4.5</v>
      </c>
      <c r="Q79" s="2">
        <v>7000000</v>
      </c>
      <c r="R79" s="1" t="s">
        <v>178</v>
      </c>
    </row>
    <row r="80" spans="1:18" ht="15.75" hidden="1" customHeight="1" x14ac:dyDescent="0.25">
      <c r="A80" s="1" t="s">
        <v>283</v>
      </c>
      <c r="B80" s="1" t="s">
        <v>284</v>
      </c>
      <c r="C80" s="1">
        <f>VLOOKUP(A80,[1]T_STATIONS_PE!$A$2:$K$146,9,0)</f>
        <v>408968.609</v>
      </c>
      <c r="D80" s="1">
        <f>VLOOKUP(A80,[1]T_STATIONS_PE!$A$2:$K$146,10,0)</f>
        <v>6666254.8710000003</v>
      </c>
      <c r="E80" s="1" t="str">
        <f>VLOOKUP(A80,[1]T_STATIONS_PE!$A$2:$K$146,11,0)</f>
        <v>Coordonnées du centroïde du plan d'eau</v>
      </c>
      <c r="F80" s="2">
        <v>12</v>
      </c>
      <c r="G80" s="1" t="s">
        <v>70</v>
      </c>
      <c r="H80" s="1" t="s">
        <v>20</v>
      </c>
      <c r="I80" s="1" t="s">
        <v>21</v>
      </c>
      <c r="J80" s="2">
        <v>9</v>
      </c>
      <c r="K80" s="1" t="s">
        <v>18</v>
      </c>
      <c r="L80" s="2">
        <v>3</v>
      </c>
      <c r="M80" s="2">
        <v>0.88</v>
      </c>
      <c r="N80" s="2">
        <v>89</v>
      </c>
      <c r="O80" s="1" t="s">
        <v>22</v>
      </c>
      <c r="P80" s="2">
        <v>0</v>
      </c>
      <c r="Q80" s="2">
        <v>3500000</v>
      </c>
      <c r="R80" s="1" t="s">
        <v>162</v>
      </c>
    </row>
    <row r="81" spans="1:18" ht="15.75" hidden="1" customHeight="1" x14ac:dyDescent="0.25">
      <c r="A81" s="1" t="s">
        <v>288</v>
      </c>
      <c r="B81" s="1" t="s">
        <v>289</v>
      </c>
      <c r="C81" s="1">
        <f>VLOOKUP(A81,[1]T_STATIONS_PE!$A$2:$K$146,9,0)</f>
        <v>433760.35499999998</v>
      </c>
      <c r="D81" s="1">
        <f>VLOOKUP(A81,[1]T_STATIONS_PE!$A$2:$K$146,10,0)</f>
        <v>6813182.432</v>
      </c>
      <c r="E81" s="1" t="str">
        <f>VLOOKUP(A81,[1]T_STATIONS_PE!$A$2:$K$146,11,0)</f>
        <v>Coordonnées du point le plus profond (points de prélèvement eau et sédiment)</v>
      </c>
      <c r="F81" s="2">
        <v>12</v>
      </c>
      <c r="G81" s="1" t="s">
        <v>45</v>
      </c>
      <c r="H81" s="1" t="s">
        <v>20</v>
      </c>
      <c r="I81" s="1" t="s">
        <v>21</v>
      </c>
      <c r="J81" s="2">
        <v>8</v>
      </c>
      <c r="K81" s="1" t="s">
        <v>18</v>
      </c>
      <c r="L81" s="2">
        <v>3</v>
      </c>
      <c r="M81" s="2">
        <v>1.21</v>
      </c>
      <c r="N81" s="2">
        <v>97</v>
      </c>
      <c r="O81" s="1" t="s">
        <v>22</v>
      </c>
      <c r="P81" s="2">
        <v>0</v>
      </c>
      <c r="Q81" s="2">
        <v>5000000</v>
      </c>
      <c r="R81" s="1" t="s">
        <v>290</v>
      </c>
    </row>
    <row r="82" spans="1:18" ht="15.75" customHeight="1" x14ac:dyDescent="0.25">
      <c r="A82" s="1" t="s">
        <v>317</v>
      </c>
      <c r="B82" s="1" t="s">
        <v>318</v>
      </c>
      <c r="C82" s="1">
        <f>VLOOKUP(A82,[1]T_STATIONS_PE!$A$2:$K$146,9,0)</f>
        <v>694223.55799999996</v>
      </c>
      <c r="D82" s="1">
        <f>VLOOKUP(A82,[1]T_STATIONS_PE!$A$2:$K$146,10,0)</f>
        <v>6485562.5939999996</v>
      </c>
      <c r="E82" s="1" t="str">
        <f>VLOOKUP(A82,[1]T_STATIONS_PE!$A$2:$K$146,11,0)</f>
        <v>Coordonnées du centroïde du plan d'eau</v>
      </c>
      <c r="F82" s="2">
        <v>3</v>
      </c>
      <c r="G82" s="1" t="s">
        <v>254</v>
      </c>
      <c r="H82" s="1" t="s">
        <v>40</v>
      </c>
      <c r="I82" s="1" t="s">
        <v>41</v>
      </c>
      <c r="J82" s="2">
        <v>5</v>
      </c>
      <c r="K82" s="1" t="s">
        <v>18</v>
      </c>
      <c r="L82" s="2">
        <v>3</v>
      </c>
      <c r="M82" s="2">
        <v>0.22</v>
      </c>
      <c r="N82" s="2">
        <v>1168</v>
      </c>
      <c r="O82" s="1" t="s">
        <v>22</v>
      </c>
      <c r="P82" s="2">
        <v>0.3</v>
      </c>
      <c r="Q82" s="2">
        <v>660000</v>
      </c>
      <c r="R82" s="1" t="s">
        <v>319</v>
      </c>
    </row>
    <row r="83" spans="1:18" ht="15.75" customHeight="1" x14ac:dyDescent="0.25">
      <c r="A83" s="1" t="s">
        <v>320</v>
      </c>
      <c r="B83" s="1" t="s">
        <v>321</v>
      </c>
      <c r="C83" s="1">
        <f>VLOOKUP(A83,[1]T_STATIONS_PE!$A$2:$K$146,9,0)</f>
        <v>693740.92500000005</v>
      </c>
      <c r="D83" s="1">
        <f>VLOOKUP(A83,[1]T_STATIONS_PE!$A$2:$K$146,10,0)</f>
        <v>6496942.5240000002</v>
      </c>
      <c r="E83" s="1" t="str">
        <f>VLOOKUP(A83,[1]T_STATIONS_PE!$A$2:$K$146,11,0)</f>
        <v>Coordonnées du centroïde du plan d'eau</v>
      </c>
      <c r="F83" s="2">
        <v>3</v>
      </c>
      <c r="G83" s="1" t="s">
        <v>254</v>
      </c>
      <c r="H83" s="1" t="s">
        <v>40</v>
      </c>
      <c r="I83" s="1" t="s">
        <v>41</v>
      </c>
      <c r="J83" s="2">
        <v>4</v>
      </c>
      <c r="K83" s="1" t="s">
        <v>18</v>
      </c>
      <c r="L83" s="2">
        <v>3</v>
      </c>
      <c r="M83" s="2">
        <v>0.48</v>
      </c>
      <c r="N83" s="2">
        <v>875</v>
      </c>
      <c r="O83" s="1" t="s">
        <v>22</v>
      </c>
      <c r="P83" s="2">
        <v>0</v>
      </c>
      <c r="Q83" s="2">
        <v>1440000</v>
      </c>
      <c r="R83" s="1" t="s">
        <v>241</v>
      </c>
    </row>
    <row r="84" spans="1:18" ht="15.75" hidden="1" customHeight="1" x14ac:dyDescent="0.25">
      <c r="A84" s="1" t="s">
        <v>360</v>
      </c>
      <c r="B84" s="1" t="s">
        <v>361</v>
      </c>
      <c r="C84" s="1">
        <f>VLOOKUP(A84,[1]T_STATIONS_PE!$A$2:$K$146,9,0)</f>
        <v>389246.76500000001</v>
      </c>
      <c r="D84" s="1">
        <f>VLOOKUP(A84,[1]T_STATIONS_PE!$A$2:$K$146,10,0)</f>
        <v>6623990.5159999998</v>
      </c>
      <c r="E84" s="1" t="str">
        <f>VLOOKUP(A84,[1]T_STATIONS_PE!$A$2:$K$146,11,0)</f>
        <v>Coordonnées du centroïde du plan d'eau</v>
      </c>
      <c r="F84" s="2">
        <v>12</v>
      </c>
      <c r="G84" s="1" t="s">
        <v>70</v>
      </c>
      <c r="H84" s="1" t="s">
        <v>20</v>
      </c>
      <c r="I84" s="1" t="s">
        <v>21</v>
      </c>
      <c r="J84" s="2">
        <v>10</v>
      </c>
      <c r="K84" s="1" t="s">
        <v>18</v>
      </c>
      <c r="L84" s="2">
        <v>3</v>
      </c>
      <c r="M84" s="2">
        <v>0.44</v>
      </c>
      <c r="N84" s="2">
        <v>28</v>
      </c>
      <c r="O84" s="1" t="s">
        <v>22</v>
      </c>
      <c r="P84" s="2">
        <v>1.6</v>
      </c>
      <c r="Q84" s="2">
        <v>1800000</v>
      </c>
      <c r="R84" s="1" t="s">
        <v>362</v>
      </c>
    </row>
    <row r="85" spans="1:18" ht="15.75" hidden="1" customHeight="1" x14ac:dyDescent="0.25">
      <c r="A85" s="1" t="s">
        <v>372</v>
      </c>
      <c r="B85" s="1" t="s">
        <v>373</v>
      </c>
      <c r="C85" s="1">
        <f>VLOOKUP(A85,[1]T_STATIONS_PE!$A$2:$K$146,9,0)</f>
        <v>336447.51500000001</v>
      </c>
      <c r="D85" s="1">
        <f>VLOOKUP(A85,[1]T_STATIONS_PE!$A$2:$K$146,10,0)</f>
        <v>6628991.7450000001</v>
      </c>
      <c r="E85" s="1" t="str">
        <f>VLOOKUP(A85,[1]T_STATIONS_PE!$A$2:$K$146,11,0)</f>
        <v>Coordonnées du centroïde du plan d'eau</v>
      </c>
      <c r="F85" s="2">
        <v>12</v>
      </c>
      <c r="G85" s="1" t="s">
        <v>70</v>
      </c>
      <c r="H85" s="1" t="s">
        <v>20</v>
      </c>
      <c r="I85" s="1" t="s">
        <v>21</v>
      </c>
      <c r="J85" s="2">
        <v>10.7</v>
      </c>
      <c r="K85" s="1" t="s">
        <v>18</v>
      </c>
      <c r="L85" s="2">
        <v>3</v>
      </c>
      <c r="M85" s="2">
        <v>1.07</v>
      </c>
      <c r="N85" s="2">
        <v>10</v>
      </c>
      <c r="O85" s="1" t="s">
        <v>22</v>
      </c>
      <c r="P85" s="2">
        <v>4.72</v>
      </c>
      <c r="Q85" s="2">
        <v>3700000</v>
      </c>
      <c r="R85" s="1" t="s">
        <v>374</v>
      </c>
    </row>
    <row r="86" spans="1:18" ht="15.75" hidden="1" customHeight="1" x14ac:dyDescent="0.25">
      <c r="A86" s="1" t="s">
        <v>375</v>
      </c>
      <c r="B86" s="1" t="s">
        <v>376</v>
      </c>
      <c r="C86" s="1">
        <f>VLOOKUP(A86,[1]T_STATIONS_PE!$A$2:$K$146,9,0)</f>
        <v>338491.85800000001</v>
      </c>
      <c r="D86" s="1">
        <f>VLOOKUP(A86,[1]T_STATIONS_PE!$A$2:$K$146,10,0)</f>
        <v>6637983.0980000002</v>
      </c>
      <c r="E86" s="1" t="str">
        <f>VLOOKUP(A86,[1]T_STATIONS_PE!$A$2:$K$146,11,0)</f>
        <v>Coordonnées du point le plus profond (points de prélèvement eau et sédiment)</v>
      </c>
      <c r="F86" s="2">
        <v>12</v>
      </c>
      <c r="G86" s="1" t="s">
        <v>45</v>
      </c>
      <c r="H86" s="1" t="s">
        <v>20</v>
      </c>
      <c r="I86" s="1" t="s">
        <v>21</v>
      </c>
      <c r="J86" s="2">
        <v>9</v>
      </c>
      <c r="K86" s="1" t="s">
        <v>18</v>
      </c>
      <c r="L86" s="2">
        <v>3</v>
      </c>
      <c r="M86" s="2">
        <v>1.59</v>
      </c>
      <c r="N86" s="2">
        <v>12</v>
      </c>
      <c r="O86" s="1" t="s">
        <v>22</v>
      </c>
      <c r="P86" s="2">
        <v>4</v>
      </c>
      <c r="Q86" s="2">
        <v>3800000</v>
      </c>
      <c r="R86" s="1" t="s">
        <v>377</v>
      </c>
    </row>
    <row r="87" spans="1:18" ht="15.75" hidden="1" customHeight="1" x14ac:dyDescent="0.25">
      <c r="A87" s="1" t="s">
        <v>378</v>
      </c>
      <c r="B87" s="1" t="s">
        <v>379</v>
      </c>
      <c r="C87" s="1">
        <f>VLOOKUP(A87,[1]T_STATIONS_PE!$A$2:$K$146,9,0)</f>
        <v>397914.49</v>
      </c>
      <c r="D87" s="1">
        <f>VLOOKUP(A87,[1]T_STATIONS_PE!$A$2:$K$146,10,0)</f>
        <v>6630202.5149999997</v>
      </c>
      <c r="E87" s="1" t="str">
        <f>VLOOKUP(A87,[1]T_STATIONS_PE!$A$2:$K$146,11,0)</f>
        <v>Coordonnées du centroïde du plan d'eau</v>
      </c>
      <c r="F87" s="2">
        <v>12</v>
      </c>
      <c r="G87" s="1" t="s">
        <v>70</v>
      </c>
      <c r="H87" s="1" t="s">
        <v>20</v>
      </c>
      <c r="I87" s="1" t="s">
        <v>21</v>
      </c>
      <c r="J87" s="2">
        <v>13</v>
      </c>
      <c r="K87" s="1" t="s">
        <v>18</v>
      </c>
      <c r="L87" s="2">
        <v>3</v>
      </c>
      <c r="M87" s="2">
        <v>1.21</v>
      </c>
      <c r="N87" s="2">
        <v>50</v>
      </c>
      <c r="O87" s="1" t="s">
        <v>22</v>
      </c>
      <c r="P87" s="2">
        <v>3.19</v>
      </c>
      <c r="Q87" s="2">
        <v>5100000</v>
      </c>
      <c r="R87" s="1" t="s">
        <v>380</v>
      </c>
    </row>
    <row r="88" spans="1:18" ht="15.75" hidden="1" customHeight="1" x14ac:dyDescent="0.25">
      <c r="A88" s="1" t="s">
        <v>381</v>
      </c>
      <c r="B88" s="1" t="s">
        <v>382</v>
      </c>
      <c r="C88" s="1">
        <f>VLOOKUP(A88,[1]T_STATIONS_PE!$A$2:$K$146,9,0)</f>
        <v>363583.25099999999</v>
      </c>
      <c r="D88" s="1">
        <f>VLOOKUP(A88,[1]T_STATIONS_PE!$A$2:$K$146,10,0)</f>
        <v>6632124.5</v>
      </c>
      <c r="E88" s="1" t="str">
        <f>VLOOKUP(A88,[1]T_STATIONS_PE!$A$2:$K$146,11,0)</f>
        <v>Coordonnées du centroïde du plan d'eau</v>
      </c>
      <c r="F88" s="2">
        <v>12</v>
      </c>
      <c r="G88" s="1" t="s">
        <v>70</v>
      </c>
      <c r="H88" s="1" t="s">
        <v>20</v>
      </c>
      <c r="I88" s="1" t="s">
        <v>21</v>
      </c>
      <c r="J88" s="2">
        <v>9</v>
      </c>
      <c r="K88" s="1" t="s">
        <v>18</v>
      </c>
      <c r="L88" s="2">
        <v>3</v>
      </c>
      <c r="M88" s="2">
        <v>0.85</v>
      </c>
      <c r="N88" s="2">
        <v>56</v>
      </c>
      <c r="O88" s="1" t="s">
        <v>22</v>
      </c>
      <c r="P88" s="2">
        <v>5</v>
      </c>
      <c r="Q88" s="2">
        <v>4400000</v>
      </c>
      <c r="R88" s="1" t="s">
        <v>383</v>
      </c>
    </row>
    <row r="89" spans="1:18" ht="15.75" hidden="1" customHeight="1" x14ac:dyDescent="0.25">
      <c r="A89" s="1" t="s">
        <v>325</v>
      </c>
      <c r="B89" s="1" t="s">
        <v>326</v>
      </c>
      <c r="C89" s="1">
        <f>VLOOKUP(A89,[1]T_STATIONS_PE!$A$2:$K$146,9,0)</f>
        <v>670746.98800000001</v>
      </c>
      <c r="D89" s="1">
        <f>VLOOKUP(A89,[1]T_STATIONS_PE!$A$2:$K$146,10,0)</f>
        <v>6540013.727</v>
      </c>
      <c r="E89" s="1" t="str">
        <f>VLOOKUP(A89,[1]T_STATIONS_PE!$A$2:$K$146,11,0)</f>
        <v>Coordonnées du centroïde du plan d'eau</v>
      </c>
      <c r="F89" s="2">
        <v>21</v>
      </c>
      <c r="G89" s="1" t="s">
        <v>19</v>
      </c>
      <c r="H89" s="1" t="s">
        <v>20</v>
      </c>
      <c r="I89" s="1" t="s">
        <v>21</v>
      </c>
      <c r="J89" s="2">
        <v>5</v>
      </c>
      <c r="K89" s="1" t="s">
        <v>18</v>
      </c>
      <c r="L89" s="2">
        <v>3.5</v>
      </c>
      <c r="M89" s="2">
        <v>0.97</v>
      </c>
      <c r="N89" s="2">
        <v>662</v>
      </c>
      <c r="O89" s="1" t="s">
        <v>22</v>
      </c>
      <c r="P89" s="2">
        <v>1</v>
      </c>
      <c r="Q89" s="2">
        <v>4200000</v>
      </c>
      <c r="R89" s="1" t="s">
        <v>49</v>
      </c>
    </row>
    <row r="90" spans="1:18" ht="15.75" hidden="1" customHeight="1" x14ac:dyDescent="0.25">
      <c r="A90" s="1" t="s">
        <v>29</v>
      </c>
      <c r="B90" s="1" t="s">
        <v>30</v>
      </c>
      <c r="C90" s="1">
        <f>VLOOKUP(A90,[1]T_STATIONS_PE!$A$2:$K$146,9,0)</f>
        <v>684472.06700000004</v>
      </c>
      <c r="D90" s="1">
        <f>VLOOKUP(A90,[1]T_STATIONS_PE!$A$2:$K$146,10,0)</f>
        <v>6625796.0199999996</v>
      </c>
      <c r="E90" s="1" t="str">
        <f>VLOOKUP(A90,[1]T_STATIONS_PE!$A$2:$K$146,11,0)</f>
        <v>Coordonnées du point le plus profond (points de prélèvement eau et sédiment)</v>
      </c>
      <c r="F90" s="2">
        <v>21</v>
      </c>
      <c r="G90" s="1" t="s">
        <v>31</v>
      </c>
      <c r="H90" s="1" t="s">
        <v>20</v>
      </c>
      <c r="I90" s="1" t="s">
        <v>21</v>
      </c>
      <c r="J90" s="2">
        <v>7</v>
      </c>
      <c r="K90" s="1" t="s">
        <v>18</v>
      </c>
      <c r="L90" s="2">
        <v>4</v>
      </c>
      <c r="M90" s="2">
        <v>0.95</v>
      </c>
      <c r="N90" s="2">
        <v>213</v>
      </c>
      <c r="O90" s="1" t="s">
        <v>22</v>
      </c>
      <c r="P90" s="2">
        <v>2</v>
      </c>
      <c r="Q90" s="2">
        <v>3800000</v>
      </c>
      <c r="R90" s="1" t="s">
        <v>32</v>
      </c>
    </row>
    <row r="91" spans="1:18" ht="15.75" hidden="1" customHeight="1" x14ac:dyDescent="0.25">
      <c r="A91" s="1" t="s">
        <v>83</v>
      </c>
      <c r="B91" s="1" t="s">
        <v>84</v>
      </c>
      <c r="C91" s="1">
        <f>VLOOKUP(A91,[1]T_STATIONS_PE!$A$2:$K$146,9,0)</f>
        <v>237111.21599999999</v>
      </c>
      <c r="D91" s="1">
        <f>VLOOKUP(A91,[1]T_STATIONS_PE!$A$2:$K$146,10,0)</f>
        <v>6825095.1749999998</v>
      </c>
      <c r="E91" s="1" t="str">
        <f>VLOOKUP(A91,[1]T_STATIONS_PE!$A$2:$K$146,11,0)</f>
        <v>Coordonnées du centroïde du plan d'eau</v>
      </c>
      <c r="F91" s="2">
        <v>12</v>
      </c>
      <c r="G91" s="1" t="s">
        <v>70</v>
      </c>
      <c r="H91" s="1" t="s">
        <v>20</v>
      </c>
      <c r="I91" s="1" t="s">
        <v>21</v>
      </c>
      <c r="J91" s="2">
        <v>10</v>
      </c>
      <c r="K91" s="1" t="s">
        <v>18</v>
      </c>
      <c r="L91" s="2">
        <v>4</v>
      </c>
      <c r="M91" s="2">
        <v>0.61</v>
      </c>
      <c r="N91" s="2">
        <v>215</v>
      </c>
      <c r="O91" s="1" t="s">
        <v>35</v>
      </c>
      <c r="P91" s="2">
        <v>2</v>
      </c>
      <c r="Q91" s="2">
        <v>2400000</v>
      </c>
      <c r="R91" s="1" t="s">
        <v>85</v>
      </c>
    </row>
    <row r="92" spans="1:18" ht="15.75" hidden="1" customHeight="1" x14ac:dyDescent="0.25">
      <c r="A92" s="1" t="s">
        <v>259</v>
      </c>
      <c r="B92" s="1" t="s">
        <v>260</v>
      </c>
      <c r="C92" s="1">
        <f>VLOOKUP(A92,[1]T_STATIONS_PE!$A$2:$K$146,9,0)</f>
        <v>366877.50300000003</v>
      </c>
      <c r="D92" s="1">
        <f>VLOOKUP(A92,[1]T_STATIONS_PE!$A$2:$K$146,10,0)</f>
        <v>6722545.0820000004</v>
      </c>
      <c r="E92" s="1" t="str">
        <f>VLOOKUP(A92,[1]T_STATIONS_PE!$A$2:$K$146,11,0)</f>
        <v>Coordonnées du point le plus profond (points de prélèvement eau et sédiment)</v>
      </c>
      <c r="F92" s="2">
        <v>12</v>
      </c>
      <c r="G92" s="1" t="s">
        <v>70</v>
      </c>
      <c r="H92" s="1" t="s">
        <v>20</v>
      </c>
      <c r="I92" s="1" t="s">
        <v>21</v>
      </c>
      <c r="J92" s="2">
        <v>22</v>
      </c>
      <c r="K92" s="1" t="s">
        <v>18</v>
      </c>
      <c r="L92" s="2">
        <v>4</v>
      </c>
      <c r="M92" s="2">
        <v>1.88</v>
      </c>
      <c r="N92" s="2">
        <v>29</v>
      </c>
      <c r="O92" s="1" t="s">
        <v>35</v>
      </c>
      <c r="P92" s="2">
        <v>0</v>
      </c>
      <c r="Q92" s="2">
        <v>7451000</v>
      </c>
      <c r="R92" s="1" t="s">
        <v>49</v>
      </c>
    </row>
    <row r="93" spans="1:18" ht="15.75" hidden="1" customHeight="1" x14ac:dyDescent="0.25">
      <c r="A93" s="1" t="s">
        <v>337</v>
      </c>
      <c r="B93" s="1" t="s">
        <v>338</v>
      </c>
      <c r="C93" s="1">
        <f>VLOOKUP(A93,[1]T_STATIONS_PE!$A$2:$K$146,9,0)</f>
        <v>803288.87600000005</v>
      </c>
      <c r="D93" s="1">
        <f>VLOOKUP(A93,[1]T_STATIONS_PE!$A$2:$K$146,10,0)</f>
        <v>6626671.1610000003</v>
      </c>
      <c r="E93" s="1" t="str">
        <f>VLOOKUP(A93,[1]T_STATIONS_PE!$A$2:$K$146,11,0)</f>
        <v>Coordonnées du centroïde du plan d'eau</v>
      </c>
      <c r="F93" s="2">
        <v>21</v>
      </c>
      <c r="G93" s="1" t="s">
        <v>26</v>
      </c>
      <c r="H93" s="1" t="s">
        <v>20</v>
      </c>
      <c r="I93" s="1" t="s">
        <v>21</v>
      </c>
      <c r="J93" s="2">
        <v>13</v>
      </c>
      <c r="K93" s="1" t="s">
        <v>18</v>
      </c>
      <c r="L93" s="2">
        <v>4</v>
      </c>
      <c r="M93" s="2">
        <v>2.37</v>
      </c>
      <c r="N93" s="2">
        <v>296</v>
      </c>
      <c r="O93" s="1" t="s">
        <v>22</v>
      </c>
      <c r="P93" s="2">
        <v>3</v>
      </c>
      <c r="Q93" s="2">
        <v>12600000</v>
      </c>
      <c r="R93" s="1" t="s">
        <v>339</v>
      </c>
    </row>
    <row r="94" spans="1:18" ht="15.75" hidden="1" customHeight="1" x14ac:dyDescent="0.25">
      <c r="A94" s="1" t="s">
        <v>343</v>
      </c>
      <c r="B94" s="1" t="s">
        <v>344</v>
      </c>
      <c r="C94" s="1">
        <f>VLOOKUP(A94,[1]T_STATIONS_PE!$A$2:$K$146,9,0)</f>
        <v>811811.13199999998</v>
      </c>
      <c r="D94" s="1">
        <f>VLOOKUP(A94,[1]T_STATIONS_PE!$A$2:$K$146,10,0)</f>
        <v>6632799.659</v>
      </c>
      <c r="E94" s="1" t="str">
        <f>VLOOKUP(A94,[1]T_STATIONS_PE!$A$2:$K$146,11,0)</f>
        <v>Coordonnées du centroïde du plan d'eau</v>
      </c>
      <c r="F94" s="2">
        <v>21</v>
      </c>
      <c r="G94" s="1" t="s">
        <v>26</v>
      </c>
      <c r="H94" s="1" t="s">
        <v>20</v>
      </c>
      <c r="I94" s="1" t="s">
        <v>21</v>
      </c>
      <c r="J94" s="2">
        <v>11</v>
      </c>
      <c r="K94" s="1" t="s">
        <v>18</v>
      </c>
      <c r="L94" s="2">
        <v>4</v>
      </c>
      <c r="M94" s="2">
        <v>0.6</v>
      </c>
      <c r="N94" s="2">
        <v>316</v>
      </c>
      <c r="O94" s="1" t="s">
        <v>22</v>
      </c>
      <c r="P94" s="2">
        <v>3</v>
      </c>
      <c r="Q94" s="2">
        <v>2380000</v>
      </c>
      <c r="R94" s="1" t="s">
        <v>345</v>
      </c>
    </row>
    <row r="95" spans="1:18" ht="15.75" hidden="1" customHeight="1" x14ac:dyDescent="0.25">
      <c r="A95" s="1" t="s">
        <v>393</v>
      </c>
      <c r="B95" s="1" t="s">
        <v>394</v>
      </c>
      <c r="C95" s="1">
        <f>VLOOKUP(A95,[1]T_STATIONS_PE!$A$2:$K$146,9,0)</f>
        <v>382053.05</v>
      </c>
      <c r="D95" s="1">
        <f>VLOOKUP(A95,[1]T_STATIONS_PE!$A$2:$K$146,10,0)</f>
        <v>6626672.426</v>
      </c>
      <c r="E95" s="1" t="str">
        <f>VLOOKUP(A95,[1]T_STATIONS_PE!$A$2:$K$146,11,0)</f>
        <v>Coordonnées du centroïde du plan d'eau</v>
      </c>
      <c r="F95" s="2">
        <v>12</v>
      </c>
      <c r="G95" s="1" t="s">
        <v>70</v>
      </c>
      <c r="H95" s="1" t="s">
        <v>20</v>
      </c>
      <c r="I95" s="1" t="s">
        <v>21</v>
      </c>
      <c r="J95" s="2">
        <v>19</v>
      </c>
      <c r="K95" s="1" t="s">
        <v>18</v>
      </c>
      <c r="L95" s="2">
        <v>4.8</v>
      </c>
      <c r="M95" s="2">
        <v>1.1299999999999999</v>
      </c>
      <c r="N95" s="2">
        <v>39</v>
      </c>
      <c r="O95" s="1" t="s">
        <v>35</v>
      </c>
      <c r="P95" s="2">
        <v>0</v>
      </c>
      <c r="Q95" s="2">
        <v>5450000</v>
      </c>
      <c r="R95" s="1" t="s">
        <v>46</v>
      </c>
    </row>
    <row r="96" spans="1:18" ht="15.75" hidden="1" customHeight="1" x14ac:dyDescent="0.25">
      <c r="A96" s="1" t="s">
        <v>16</v>
      </c>
      <c r="B96" s="1" t="s">
        <v>17</v>
      </c>
      <c r="C96" s="1">
        <f>VLOOKUP(A96,[1]T_STATIONS_PE!$A$2:$K$146,9,0)</f>
        <v>684208.69400000002</v>
      </c>
      <c r="D96" s="1">
        <f>VLOOKUP(A96,[1]T_STATIONS_PE!$A$2:$K$146,10,0)</f>
        <v>6619452.2889999999</v>
      </c>
      <c r="E96" s="1" t="str">
        <f>VLOOKUP(A96,[1]T_STATIONS_PE!$A$2:$K$146,11,0)</f>
        <v>Coordonnées du centroïde du plan d'eau</v>
      </c>
      <c r="F96" s="2">
        <v>21</v>
      </c>
      <c r="G96" s="1" t="s">
        <v>19</v>
      </c>
      <c r="H96" s="1" t="s">
        <v>20</v>
      </c>
      <c r="I96" s="1" t="s">
        <v>21</v>
      </c>
      <c r="J96" s="2">
        <v>14</v>
      </c>
      <c r="K96" s="1" t="s">
        <v>18</v>
      </c>
      <c r="L96" s="2">
        <v>5</v>
      </c>
      <c r="M96" s="2">
        <v>0.57999999999999996</v>
      </c>
      <c r="N96" s="2">
        <v>231</v>
      </c>
      <c r="O96" s="1" t="s">
        <v>22</v>
      </c>
      <c r="P96" s="2">
        <v>0</v>
      </c>
      <c r="Q96" s="2">
        <v>3720000</v>
      </c>
      <c r="R96" s="1" t="s">
        <v>23</v>
      </c>
    </row>
    <row r="97" spans="1:18" ht="15.75" hidden="1" customHeight="1" x14ac:dyDescent="0.25">
      <c r="A97" s="1" t="s">
        <v>68</v>
      </c>
      <c r="B97" s="1" t="s">
        <v>69</v>
      </c>
      <c r="C97" s="1">
        <f>VLOOKUP(A97,[1]T_STATIONS_PE!$A$2:$K$146,9,0)</f>
        <v>262707.723</v>
      </c>
      <c r="D97" s="1">
        <f>VLOOKUP(A97,[1]T_STATIONS_PE!$A$2:$K$146,10,0)</f>
        <v>6816390.6969999997</v>
      </c>
      <c r="E97" s="1" t="str">
        <f>VLOOKUP(A97,[1]T_STATIONS_PE!$A$2:$K$146,11,0)</f>
        <v>Coordonnées du point le plus profond (points de prélèvement eau et sédiment)</v>
      </c>
      <c r="F97" s="2">
        <v>12</v>
      </c>
      <c r="G97" s="1" t="s">
        <v>70</v>
      </c>
      <c r="H97" s="1" t="s">
        <v>20</v>
      </c>
      <c r="I97" s="1" t="s">
        <v>21</v>
      </c>
      <c r="J97" s="2">
        <v>15</v>
      </c>
      <c r="K97" s="1" t="s">
        <v>18</v>
      </c>
      <c r="L97" s="2">
        <v>5</v>
      </c>
      <c r="M97" s="2">
        <v>0.66</v>
      </c>
      <c r="N97" s="2">
        <v>167</v>
      </c>
      <c r="O97" s="1" t="s">
        <v>35</v>
      </c>
      <c r="P97" s="2">
        <v>0</v>
      </c>
      <c r="Q97" s="2">
        <v>3600000</v>
      </c>
      <c r="R97" s="1" t="s">
        <v>71</v>
      </c>
    </row>
    <row r="98" spans="1:18" ht="15.75" hidden="1" customHeight="1" x14ac:dyDescent="0.25">
      <c r="A98" s="1" t="s">
        <v>101</v>
      </c>
      <c r="B98" s="1" t="s">
        <v>102</v>
      </c>
      <c r="C98" s="1">
        <f>VLOOKUP(A98,[1]T_STATIONS_PE!$A$2:$K$146,9,0)</f>
        <v>621519.39</v>
      </c>
      <c r="D98" s="1">
        <f>VLOOKUP(A98,[1]T_STATIONS_PE!$A$2:$K$146,10,0)</f>
        <v>6514033.3770000003</v>
      </c>
      <c r="E98" s="1" t="str">
        <f>VLOOKUP(A98,[1]T_STATIONS_PE!$A$2:$K$146,11,0)</f>
        <v>Coordonnées du point le plus profond (points de prélèvement eau et sédiment)</v>
      </c>
      <c r="F98" s="2">
        <v>21</v>
      </c>
      <c r="G98" s="1" t="s">
        <v>26</v>
      </c>
      <c r="H98" s="1" t="s">
        <v>20</v>
      </c>
      <c r="I98" s="1" t="s">
        <v>21</v>
      </c>
      <c r="J98" s="2">
        <v>15</v>
      </c>
      <c r="K98" s="1" t="s">
        <v>18</v>
      </c>
      <c r="L98" s="2">
        <v>5</v>
      </c>
      <c r="M98" s="2">
        <v>0.75</v>
      </c>
      <c r="N98" s="2">
        <v>714</v>
      </c>
      <c r="O98" s="1" t="s">
        <v>35</v>
      </c>
      <c r="P98" s="2">
        <v>4</v>
      </c>
      <c r="Q98" s="2">
        <v>6750000</v>
      </c>
      <c r="R98" s="1" t="s">
        <v>49</v>
      </c>
    </row>
    <row r="99" spans="1:18" ht="15.75" hidden="1" customHeight="1" x14ac:dyDescent="0.25">
      <c r="A99" s="1" t="s">
        <v>245</v>
      </c>
      <c r="B99" s="1" t="s">
        <v>246</v>
      </c>
      <c r="C99" s="1">
        <f>VLOOKUP(A99,[1]T_STATIONS_PE!$A$2:$K$146,9,0)</f>
        <v>753422.98499999999</v>
      </c>
      <c r="D99" s="1">
        <f>VLOOKUP(A99,[1]T_STATIONS_PE!$A$2:$K$146,10,0)</f>
        <v>6426566.0099999998</v>
      </c>
      <c r="E99" s="1" t="str">
        <f>VLOOKUP(A99,[1]T_STATIONS_PE!$A$2:$K$146,11,0)</f>
        <v>Coordonnées du centroïde du plan d'eau</v>
      </c>
      <c r="F99" s="2">
        <v>3</v>
      </c>
      <c r="G99" s="1" t="s">
        <v>26</v>
      </c>
      <c r="H99" s="1" t="s">
        <v>20</v>
      </c>
      <c r="I99" s="1" t="s">
        <v>21</v>
      </c>
      <c r="J99" s="2">
        <v>16</v>
      </c>
      <c r="K99" s="1" t="s">
        <v>18</v>
      </c>
      <c r="L99" s="2">
        <v>5</v>
      </c>
      <c r="M99" s="2">
        <v>0.35</v>
      </c>
      <c r="N99" s="2">
        <v>653</v>
      </c>
      <c r="O99" s="1" t="s">
        <v>35</v>
      </c>
      <c r="P99" s="2">
        <v>0</v>
      </c>
      <c r="Q99" s="2">
        <v>2400000</v>
      </c>
      <c r="R99" s="1" t="s">
        <v>94</v>
      </c>
    </row>
    <row r="100" spans="1:18" ht="15.75" hidden="1" customHeight="1" x14ac:dyDescent="0.25">
      <c r="A100" s="1" t="s">
        <v>346</v>
      </c>
      <c r="B100" s="1" t="s">
        <v>347</v>
      </c>
      <c r="C100" s="1">
        <f>VLOOKUP(A100,[1]T_STATIONS_PE!$A$2:$K$146,9,0)</f>
        <v>810315.23899999994</v>
      </c>
      <c r="D100" s="1">
        <f>VLOOKUP(A100,[1]T_STATIONS_PE!$A$2:$K$146,10,0)</f>
        <v>6631219.6610000003</v>
      </c>
      <c r="E100" s="1" t="str">
        <f>VLOOKUP(A100,[1]T_STATIONS_PE!$A$2:$K$146,11,0)</f>
        <v>Coordonnées du point le plus profond (points de prélèvement eau et sédiment)</v>
      </c>
      <c r="F100" s="2">
        <v>21</v>
      </c>
      <c r="G100" s="1" t="s">
        <v>26</v>
      </c>
      <c r="H100" s="1" t="s">
        <v>20</v>
      </c>
      <c r="I100" s="1" t="s">
        <v>21</v>
      </c>
      <c r="J100" s="2">
        <v>17</v>
      </c>
      <c r="K100" s="1" t="s">
        <v>18</v>
      </c>
      <c r="L100" s="2">
        <v>5</v>
      </c>
      <c r="M100" s="2">
        <v>1.51</v>
      </c>
      <c r="N100" s="2">
        <v>316</v>
      </c>
      <c r="O100" s="1" t="s">
        <v>35</v>
      </c>
      <c r="P100" s="2">
        <v>2.6</v>
      </c>
      <c r="Q100" s="2">
        <v>9340000</v>
      </c>
      <c r="R100" s="1" t="s">
        <v>348</v>
      </c>
    </row>
    <row r="101" spans="1:18" ht="15.75" hidden="1" customHeight="1" x14ac:dyDescent="0.25">
      <c r="A101" s="1" t="s">
        <v>363</v>
      </c>
      <c r="B101" s="1" t="s">
        <v>364</v>
      </c>
      <c r="C101" s="1">
        <f>VLOOKUP(A101,[1]T_STATIONS_PE!$A$2:$K$146,9,0)</f>
        <v>374683.35200000001</v>
      </c>
      <c r="D101" s="1">
        <f>VLOOKUP(A101,[1]T_STATIONS_PE!$A$2:$K$146,10,0)</f>
        <v>6616756.6279999996</v>
      </c>
      <c r="E101" s="1" t="str">
        <f>VLOOKUP(A101,[1]T_STATIONS_PE!$A$2:$K$146,11,0)</f>
        <v>Coordonnées du centroïde du plan d'eau</v>
      </c>
      <c r="F101" s="2">
        <v>12</v>
      </c>
      <c r="G101" s="1" t="s">
        <v>70</v>
      </c>
      <c r="H101" s="1" t="s">
        <v>20</v>
      </c>
      <c r="I101" s="1" t="s">
        <v>21</v>
      </c>
      <c r="J101" s="2">
        <v>16</v>
      </c>
      <c r="K101" s="1" t="s">
        <v>18</v>
      </c>
      <c r="L101" s="2">
        <v>5</v>
      </c>
      <c r="M101" s="2">
        <v>0.93</v>
      </c>
      <c r="N101" s="2">
        <v>18</v>
      </c>
      <c r="O101" s="1" t="s">
        <v>35</v>
      </c>
      <c r="P101" s="2">
        <v>7.22</v>
      </c>
      <c r="Q101" s="2">
        <v>5800000</v>
      </c>
      <c r="R101" s="1" t="s">
        <v>365</v>
      </c>
    </row>
    <row r="102" spans="1:18" ht="15.75" hidden="1" customHeight="1" x14ac:dyDescent="0.25">
      <c r="A102" s="1" t="s">
        <v>387</v>
      </c>
      <c r="B102" s="1" t="s">
        <v>388</v>
      </c>
      <c r="C102" s="1">
        <f>VLOOKUP(A102,[1]T_STATIONS_PE!$A$2:$K$146,9,0)</f>
        <v>589673.6</v>
      </c>
      <c r="D102" s="1">
        <f>VLOOKUP(A102,[1]T_STATIONS_PE!$A$2:$K$146,10,0)</f>
        <v>6522311</v>
      </c>
      <c r="E102" s="1" t="str">
        <f>VLOOKUP(A102,[1]T_STATIONS_PE!$A$2:$K$146,11,0)</f>
        <v>Coordonnées du point le plus profond (points de prélèvement eau et sédiment)</v>
      </c>
      <c r="F102" s="2">
        <v>21</v>
      </c>
      <c r="G102" s="1" t="s">
        <v>26</v>
      </c>
      <c r="H102" s="1" t="s">
        <v>20</v>
      </c>
      <c r="I102" s="1" t="s">
        <v>21</v>
      </c>
      <c r="J102" s="2">
        <v>17</v>
      </c>
      <c r="K102" s="1" t="s">
        <v>18</v>
      </c>
      <c r="L102" s="2">
        <v>5</v>
      </c>
      <c r="M102" s="2">
        <v>0.38</v>
      </c>
      <c r="N102" s="2">
        <v>304</v>
      </c>
      <c r="O102" s="1" t="s">
        <v>35</v>
      </c>
      <c r="P102" s="2">
        <v>0</v>
      </c>
      <c r="Q102" s="2">
        <v>3290000</v>
      </c>
      <c r="R102" s="1" t="s">
        <v>389</v>
      </c>
    </row>
    <row r="103" spans="1:18" ht="15.75" hidden="1" customHeight="1" x14ac:dyDescent="0.25">
      <c r="A103" s="1" t="s">
        <v>80</v>
      </c>
      <c r="B103" s="1" t="s">
        <v>81</v>
      </c>
      <c r="C103" s="1">
        <f>VLOOKUP(A103,[1]T_STATIONS_PE!$A$2:$K$146,9,0)</f>
        <v>307140.44799999997</v>
      </c>
      <c r="D103" s="1">
        <f>VLOOKUP(A103,[1]T_STATIONS_PE!$A$2:$K$146,10,0)</f>
        <v>6831212.1890000002</v>
      </c>
      <c r="E103" s="1" t="str">
        <f>VLOOKUP(A103,[1]T_STATIONS_PE!$A$2:$K$146,11,0)</f>
        <v>Coordonnées du centroïde du plan d'eau</v>
      </c>
      <c r="F103" s="2">
        <v>12</v>
      </c>
      <c r="G103" s="1" t="s">
        <v>70</v>
      </c>
      <c r="H103" s="1" t="s">
        <v>20</v>
      </c>
      <c r="I103" s="1" t="s">
        <v>21</v>
      </c>
      <c r="J103" s="2">
        <v>14</v>
      </c>
      <c r="K103" s="1" t="s">
        <v>18</v>
      </c>
      <c r="L103" s="2">
        <v>5.9</v>
      </c>
      <c r="M103" s="2">
        <v>1.57</v>
      </c>
      <c r="N103" s="2">
        <v>19</v>
      </c>
      <c r="O103" s="1" t="s">
        <v>35</v>
      </c>
      <c r="P103" s="2">
        <v>5</v>
      </c>
      <c r="Q103" s="2">
        <v>12000000</v>
      </c>
      <c r="R103" s="1" t="s">
        <v>82</v>
      </c>
    </row>
    <row r="104" spans="1:18" ht="15.75" hidden="1" customHeight="1" x14ac:dyDescent="0.25">
      <c r="A104" s="1" t="s">
        <v>135</v>
      </c>
      <c r="B104" s="1" t="s">
        <v>136</v>
      </c>
      <c r="C104" s="1">
        <f>VLOOKUP(A104,[1]T_STATIONS_PE!$A$2:$K$146,9,0)</f>
        <v>394882.47</v>
      </c>
      <c r="D104" s="1">
        <f>VLOOKUP(A104,[1]T_STATIONS_PE!$A$2:$K$146,10,0)</f>
        <v>6790702.0410000002</v>
      </c>
      <c r="E104" s="1" t="str">
        <f>VLOOKUP(A104,[1]T_STATIONS_PE!$A$2:$K$146,11,0)</f>
        <v>Coordonnées du centroïde du plan d'eau</v>
      </c>
      <c r="F104" s="2">
        <v>12</v>
      </c>
      <c r="G104" s="1" t="s">
        <v>70</v>
      </c>
      <c r="H104" s="1" t="s">
        <v>20</v>
      </c>
      <c r="I104" s="1" t="s">
        <v>21</v>
      </c>
      <c r="J104" s="2">
        <v>13</v>
      </c>
      <c r="K104" s="1" t="s">
        <v>18</v>
      </c>
      <c r="L104" s="2">
        <v>5.9</v>
      </c>
      <c r="M104" s="2">
        <v>1.28</v>
      </c>
      <c r="N104" s="2">
        <v>83</v>
      </c>
      <c r="O104" s="1" t="s">
        <v>22</v>
      </c>
      <c r="P104" s="2">
        <v>5</v>
      </c>
      <c r="Q104" s="2">
        <v>8240000</v>
      </c>
      <c r="R104" s="1" t="s">
        <v>137</v>
      </c>
    </row>
    <row r="105" spans="1:18" ht="15.75" hidden="1" customHeight="1" x14ac:dyDescent="0.25">
      <c r="A105" s="1" t="s">
        <v>62</v>
      </c>
      <c r="B105" s="1" t="s">
        <v>63</v>
      </c>
      <c r="C105" s="1">
        <f>VLOOKUP(A105,[1]T_STATIONS_PE!$A$2:$K$146,9,0)</f>
        <v>790214.94</v>
      </c>
      <c r="D105" s="1">
        <f>VLOOKUP(A105,[1]T_STATIONS_PE!$A$2:$K$146,10,0)</f>
        <v>6683982.284</v>
      </c>
      <c r="E105" s="1" t="str">
        <f>VLOOKUP(A105,[1]T_STATIONS_PE!$A$2:$K$146,11,0)</f>
        <v>Coordonnées du centroïde du plan d'eau</v>
      </c>
      <c r="F105" s="2">
        <v>21</v>
      </c>
      <c r="G105" s="1" t="s">
        <v>26</v>
      </c>
      <c r="H105" s="1" t="s">
        <v>20</v>
      </c>
      <c r="I105" s="1" t="s">
        <v>21</v>
      </c>
      <c r="J105" s="2">
        <v>18</v>
      </c>
      <c r="K105" s="1" t="s">
        <v>18</v>
      </c>
      <c r="L105" s="2">
        <v>6</v>
      </c>
      <c r="M105" s="2">
        <v>0.72</v>
      </c>
      <c r="N105" s="2">
        <v>496</v>
      </c>
      <c r="O105" s="1" t="s">
        <v>35</v>
      </c>
      <c r="P105" s="2">
        <v>2</v>
      </c>
      <c r="Q105" s="2">
        <v>5500000</v>
      </c>
      <c r="R105" s="1" t="s">
        <v>64</v>
      </c>
    </row>
    <row r="106" spans="1:18" ht="15.75" hidden="1" customHeight="1" x14ac:dyDescent="0.25">
      <c r="A106" s="1" t="s">
        <v>92</v>
      </c>
      <c r="B106" s="1" t="s">
        <v>93</v>
      </c>
      <c r="C106" s="1">
        <f>VLOOKUP(A106,[1]T_STATIONS_PE!$A$2:$K$146,9,0)</f>
        <v>614532.429</v>
      </c>
      <c r="D106" s="1">
        <f>VLOOKUP(A106,[1]T_STATIONS_PE!$A$2:$K$146,10,0)</f>
        <v>6573409.2410000004</v>
      </c>
      <c r="E106" s="1" t="str">
        <f>VLOOKUP(A106,[1]T_STATIONS_PE!$A$2:$K$146,11,0)</f>
        <v>Coordonnées du centroïde du plan d'eau</v>
      </c>
      <c r="F106" s="2">
        <v>21</v>
      </c>
      <c r="G106" s="1" t="s">
        <v>26</v>
      </c>
      <c r="H106" s="1" t="s">
        <v>20</v>
      </c>
      <c r="I106" s="1" t="s">
        <v>21</v>
      </c>
      <c r="J106" s="2">
        <v>20</v>
      </c>
      <c r="K106" s="1" t="s">
        <v>18</v>
      </c>
      <c r="L106" s="2">
        <v>6</v>
      </c>
      <c r="M106" s="2">
        <v>0.45</v>
      </c>
      <c r="N106" s="2">
        <v>249</v>
      </c>
      <c r="O106" s="1" t="s">
        <v>35</v>
      </c>
      <c r="P106" s="2">
        <v>3</v>
      </c>
      <c r="Q106" s="2">
        <v>2350000</v>
      </c>
      <c r="R106" s="1" t="s">
        <v>94</v>
      </c>
    </row>
    <row r="107" spans="1:18" ht="15.75" hidden="1" customHeight="1" x14ac:dyDescent="0.25">
      <c r="A107" s="1" t="s">
        <v>95</v>
      </c>
      <c r="B107" s="1" t="s">
        <v>93</v>
      </c>
      <c r="C107" s="1">
        <v>614532.429</v>
      </c>
      <c r="D107" s="1">
        <v>6573409.2410000004</v>
      </c>
      <c r="E107" s="1" t="s">
        <v>1107</v>
      </c>
      <c r="F107" s="2">
        <v>21</v>
      </c>
      <c r="G107" s="1" t="s">
        <v>26</v>
      </c>
      <c r="H107" s="1" t="s">
        <v>20</v>
      </c>
      <c r="I107" s="1" t="s">
        <v>21</v>
      </c>
      <c r="J107" s="2">
        <v>20</v>
      </c>
      <c r="K107" s="1" t="s">
        <v>18</v>
      </c>
      <c r="L107" s="2">
        <v>6</v>
      </c>
      <c r="M107" s="2">
        <v>0.45</v>
      </c>
      <c r="N107" s="2">
        <v>249</v>
      </c>
      <c r="O107" s="1" t="s">
        <v>35</v>
      </c>
      <c r="P107" s="2">
        <v>3</v>
      </c>
      <c r="Q107" s="2">
        <v>2350000</v>
      </c>
      <c r="R107" s="1" t="s">
        <v>94</v>
      </c>
    </row>
    <row r="108" spans="1:18" ht="15.75" hidden="1" customHeight="1" x14ac:dyDescent="0.25">
      <c r="A108" s="1" t="s">
        <v>114</v>
      </c>
      <c r="B108" s="1" t="s">
        <v>115</v>
      </c>
      <c r="C108" s="1">
        <f>VLOOKUP(A108,[1]T_STATIONS_PE!$A$2:$K$146,9,0)</f>
        <v>618900.97199999995</v>
      </c>
      <c r="D108" s="1">
        <f>VLOOKUP(A108,[1]T_STATIONS_PE!$A$2:$K$146,10,0)</f>
        <v>6529116.1869999999</v>
      </c>
      <c r="E108" s="1" t="str">
        <f>VLOOKUP(A108,[1]T_STATIONS_PE!$A$2:$K$146,11,0)</f>
        <v>Coordonnées du point le plus profond (points de prélèvement eau et sédiment)</v>
      </c>
      <c r="F108" s="2">
        <v>21</v>
      </c>
      <c r="G108" s="1" t="s">
        <v>26</v>
      </c>
      <c r="H108" s="1" t="s">
        <v>20</v>
      </c>
      <c r="I108" s="1" t="s">
        <v>21</v>
      </c>
      <c r="J108" s="2">
        <v>22</v>
      </c>
      <c r="K108" s="1" t="s">
        <v>18</v>
      </c>
      <c r="L108" s="2">
        <v>6</v>
      </c>
      <c r="M108" s="2">
        <v>2.5499999999999998</v>
      </c>
      <c r="N108" s="2">
        <v>673</v>
      </c>
      <c r="O108" s="1" t="s">
        <v>35</v>
      </c>
      <c r="P108" s="2">
        <v>4</v>
      </c>
      <c r="Q108" s="2">
        <v>21390000</v>
      </c>
      <c r="R108" s="1" t="s">
        <v>116</v>
      </c>
    </row>
    <row r="109" spans="1:18" ht="15.75" hidden="1" customHeight="1" x14ac:dyDescent="0.25">
      <c r="A109" s="1" t="s">
        <v>357</v>
      </c>
      <c r="B109" s="1" t="s">
        <v>358</v>
      </c>
      <c r="C109" s="1">
        <f>VLOOKUP(A109,[1]T_STATIONS_PE!$A$2:$K$146,9,0)</f>
        <v>364014.74</v>
      </c>
      <c r="D109" s="1">
        <f>VLOOKUP(A109,[1]T_STATIONS_PE!$A$2:$K$146,10,0)</f>
        <v>6612741.2709999997</v>
      </c>
      <c r="E109" s="1" t="str">
        <f>VLOOKUP(A109,[1]T_STATIONS_PE!$A$2:$K$146,11,0)</f>
        <v>Coordonnées du centroïde du plan d'eau</v>
      </c>
      <c r="F109" s="2">
        <v>12</v>
      </c>
      <c r="G109" s="1" t="s">
        <v>70</v>
      </c>
      <c r="H109" s="1" t="s">
        <v>20</v>
      </c>
      <c r="I109" s="1" t="s">
        <v>21</v>
      </c>
      <c r="J109" s="2">
        <v>18</v>
      </c>
      <c r="K109" s="1" t="s">
        <v>18</v>
      </c>
      <c r="L109" s="2">
        <v>6</v>
      </c>
      <c r="M109" s="2">
        <v>0.68</v>
      </c>
      <c r="N109" s="2">
        <v>34</v>
      </c>
      <c r="O109" s="1" t="s">
        <v>35</v>
      </c>
      <c r="P109" s="2">
        <v>8</v>
      </c>
      <c r="Q109" s="2">
        <v>3700000</v>
      </c>
      <c r="R109" s="1" t="s">
        <v>359</v>
      </c>
    </row>
    <row r="110" spans="1:18" ht="15.75" hidden="1" customHeight="1" x14ac:dyDescent="0.25">
      <c r="A110" s="1" t="s">
        <v>390</v>
      </c>
      <c r="B110" s="1" t="s">
        <v>391</v>
      </c>
      <c r="C110" s="1">
        <f>VLOOKUP(A110,[1]T_STATIONS_PE!$A$2:$K$146,9,0)</f>
        <v>567419.93400000001</v>
      </c>
      <c r="D110" s="1">
        <f>VLOOKUP(A110,[1]T_STATIONS_PE!$A$2:$K$146,10,0)</f>
        <v>6550176.3190000001</v>
      </c>
      <c r="E110" s="1" t="str">
        <f>VLOOKUP(A110,[1]T_STATIONS_PE!$A$2:$K$146,11,0)</f>
        <v>Coordonnées du centroïde du plan d'eau</v>
      </c>
      <c r="F110" s="2">
        <v>21</v>
      </c>
      <c r="G110" s="1" t="s">
        <v>26</v>
      </c>
      <c r="H110" s="1" t="s">
        <v>20</v>
      </c>
      <c r="I110" s="1" t="s">
        <v>21</v>
      </c>
      <c r="J110" s="2">
        <v>16.7</v>
      </c>
      <c r="K110" s="1" t="s">
        <v>18</v>
      </c>
      <c r="L110" s="2">
        <v>6</v>
      </c>
      <c r="M110" s="2">
        <v>3.25</v>
      </c>
      <c r="N110" s="2">
        <v>361</v>
      </c>
      <c r="O110" s="1" t="s">
        <v>35</v>
      </c>
      <c r="P110" s="2">
        <v>2.5</v>
      </c>
      <c r="Q110" s="2">
        <v>22620000</v>
      </c>
      <c r="R110" s="1" t="s">
        <v>392</v>
      </c>
    </row>
    <row r="111" spans="1:18" ht="15.75" hidden="1" customHeight="1" x14ac:dyDescent="0.25">
      <c r="A111" s="1" t="s">
        <v>142</v>
      </c>
      <c r="B111" s="1" t="s">
        <v>143</v>
      </c>
      <c r="C111" s="1">
        <f>VLOOKUP(A111,[1]T_STATIONS_PE!$A$2:$K$146,9,0)</f>
        <v>390537.27600000001</v>
      </c>
      <c r="D111" s="1">
        <f>VLOOKUP(A111,[1]T_STATIONS_PE!$A$2:$K$146,10,0)</f>
        <v>6785550.1440000003</v>
      </c>
      <c r="E111" s="1" t="str">
        <f>VLOOKUP(A111,[1]T_STATIONS_PE!$A$2:$K$146,11,0)</f>
        <v>Coordonnées du centroïde du plan d'eau</v>
      </c>
      <c r="F111" s="2">
        <v>12</v>
      </c>
      <c r="G111" s="1" t="s">
        <v>70</v>
      </c>
      <c r="H111" s="1" t="s">
        <v>20</v>
      </c>
      <c r="I111" s="1" t="s">
        <v>21</v>
      </c>
      <c r="J111" s="2">
        <v>17</v>
      </c>
      <c r="K111" s="1" t="s">
        <v>18</v>
      </c>
      <c r="L111" s="2">
        <v>6.6</v>
      </c>
      <c r="M111" s="2">
        <v>1.02</v>
      </c>
      <c r="N111" s="2">
        <v>83</v>
      </c>
      <c r="O111" s="1" t="s">
        <v>35</v>
      </c>
      <c r="P111" s="2">
        <v>4</v>
      </c>
      <c r="Q111" s="2">
        <v>5700000</v>
      </c>
      <c r="R111" s="1" t="s">
        <v>144</v>
      </c>
    </row>
    <row r="112" spans="1:18" ht="15.75" hidden="1" customHeight="1" x14ac:dyDescent="0.25">
      <c r="A112" s="1" t="s">
        <v>77</v>
      </c>
      <c r="B112" s="1" t="s">
        <v>78</v>
      </c>
      <c r="C112" s="1">
        <f>VLOOKUP(A112,[1]T_STATIONS_PE!$A$2:$K$146,9,0)</f>
        <v>325093.62800000003</v>
      </c>
      <c r="D112" s="1">
        <f>VLOOKUP(A112,[1]T_STATIONS_PE!$A$2:$K$146,10,0)</f>
        <v>6813696.3930000002</v>
      </c>
      <c r="E112" s="1" t="str">
        <f>VLOOKUP(A112,[1]T_STATIONS_PE!$A$2:$K$146,11,0)</f>
        <v>Coordonnées du point le plus profond (points de prélèvement eau et sédiment)</v>
      </c>
      <c r="F112" s="2">
        <v>12</v>
      </c>
      <c r="G112" s="1" t="s">
        <v>70</v>
      </c>
      <c r="H112" s="1" t="s">
        <v>20</v>
      </c>
      <c r="I112" s="1" t="s">
        <v>21</v>
      </c>
      <c r="J112" s="2">
        <v>22</v>
      </c>
      <c r="K112" s="1" t="s">
        <v>18</v>
      </c>
      <c r="L112" s="2">
        <v>7</v>
      </c>
      <c r="M112" s="2">
        <v>0.81</v>
      </c>
      <c r="N112" s="2">
        <v>51</v>
      </c>
      <c r="O112" s="1" t="s">
        <v>35</v>
      </c>
      <c r="P112" s="2">
        <v>5</v>
      </c>
      <c r="Q112" s="2">
        <v>5000000</v>
      </c>
      <c r="R112" s="1" t="s">
        <v>79</v>
      </c>
    </row>
    <row r="113" spans="1:18" ht="15.75" hidden="1" customHeight="1" x14ac:dyDescent="0.25">
      <c r="A113" s="1" t="s">
        <v>170</v>
      </c>
      <c r="B113" s="1" t="s">
        <v>171</v>
      </c>
      <c r="C113" s="1">
        <f>VLOOKUP(A113,[1]T_STATIONS_PE!$A$2:$K$146,9,0)</f>
        <v>296532.11599999998</v>
      </c>
      <c r="D113" s="1">
        <f>VLOOKUP(A113,[1]T_STATIONS_PE!$A$2:$K$146,10,0)</f>
        <v>6725145.6960000005</v>
      </c>
      <c r="E113" s="1" t="str">
        <f>VLOOKUP(A113,[1]T_STATIONS_PE!$A$2:$K$146,11,0)</f>
        <v>Coordonnées du point le plus profond (points de prélèvement eau et sédiment)</v>
      </c>
      <c r="F113" s="2">
        <v>12</v>
      </c>
      <c r="G113" s="1" t="s">
        <v>70</v>
      </c>
      <c r="H113" s="1" t="s">
        <v>20</v>
      </c>
      <c r="I113" s="1" t="s">
        <v>21</v>
      </c>
      <c r="J113" s="2">
        <v>20</v>
      </c>
      <c r="K113" s="1" t="s">
        <v>18</v>
      </c>
      <c r="L113" s="2">
        <v>7</v>
      </c>
      <c r="M113" s="2">
        <v>6.29</v>
      </c>
      <c r="N113" s="2">
        <v>0</v>
      </c>
      <c r="O113" s="1" t="s">
        <v>22</v>
      </c>
      <c r="P113" s="2">
        <v>6.5</v>
      </c>
      <c r="Q113" s="2">
        <v>35000000</v>
      </c>
      <c r="R113" s="1" t="s">
        <v>172</v>
      </c>
    </row>
    <row r="114" spans="1:18" ht="15.75" customHeight="1" x14ac:dyDescent="0.25">
      <c r="A114" s="1" t="s">
        <v>327</v>
      </c>
      <c r="B114" s="1" t="s">
        <v>328</v>
      </c>
      <c r="C114" s="1">
        <f>VLOOKUP(A114,[1]T_STATIONS_PE!$A$2:$K$146,9,0)</f>
        <v>691914.06700000004</v>
      </c>
      <c r="D114" s="1">
        <f>VLOOKUP(A114,[1]T_STATIONS_PE!$A$2:$K$146,10,0)</f>
        <v>6484677.8679999998</v>
      </c>
      <c r="E114" s="1" t="str">
        <f>VLOOKUP(A114,[1]T_STATIONS_PE!$A$2:$K$146,11,0)</f>
        <v>Coordonnées du point le plus profond (points de prélèvement eau et sédiment)</v>
      </c>
      <c r="F114" s="2">
        <v>3</v>
      </c>
      <c r="G114" s="1" t="s">
        <v>39</v>
      </c>
      <c r="H114" s="1" t="s">
        <v>40</v>
      </c>
      <c r="I114" s="1" t="s">
        <v>41</v>
      </c>
      <c r="J114" s="2">
        <v>22</v>
      </c>
      <c r="K114" s="1" t="s">
        <v>18</v>
      </c>
      <c r="L114" s="2">
        <v>7</v>
      </c>
      <c r="M114" s="2">
        <v>0.4</v>
      </c>
      <c r="N114" s="2">
        <v>1180</v>
      </c>
      <c r="O114" s="1" t="s">
        <v>27</v>
      </c>
      <c r="P114" s="2">
        <v>0</v>
      </c>
      <c r="Q114" s="2">
        <v>3102000</v>
      </c>
      <c r="R114" s="1" t="s">
        <v>329</v>
      </c>
    </row>
    <row r="115" spans="1:18" ht="15.75" hidden="1" customHeight="1" x14ac:dyDescent="0.25">
      <c r="A115" s="1" t="s">
        <v>351</v>
      </c>
      <c r="B115" s="1" t="s">
        <v>352</v>
      </c>
      <c r="C115" s="1">
        <f>VLOOKUP(A115,[1]T_STATIONS_PE!$A$2:$K$146,9,0)</f>
        <v>455767.94799999997</v>
      </c>
      <c r="D115" s="1">
        <f>VLOOKUP(A115,[1]T_STATIONS_PE!$A$2:$K$146,10,0)</f>
        <v>6634147.966</v>
      </c>
      <c r="E115" s="1" t="str">
        <f>VLOOKUP(A115,[1]T_STATIONS_PE!$A$2:$K$146,11,0)</f>
        <v>Coordonnées du centroïde du plan d'eau</v>
      </c>
      <c r="F115" s="2">
        <v>12</v>
      </c>
      <c r="G115" s="1" t="s">
        <v>70</v>
      </c>
      <c r="H115" s="1" t="s">
        <v>20</v>
      </c>
      <c r="I115" s="1" t="s">
        <v>21</v>
      </c>
      <c r="J115" s="2">
        <v>18</v>
      </c>
      <c r="K115" s="1" t="s">
        <v>18</v>
      </c>
      <c r="L115" s="2">
        <v>7</v>
      </c>
      <c r="M115" s="2">
        <v>1.55</v>
      </c>
      <c r="N115" s="2">
        <v>117</v>
      </c>
      <c r="O115" s="1" t="s">
        <v>35</v>
      </c>
      <c r="P115" s="2">
        <v>7.5</v>
      </c>
      <c r="Q115" s="2">
        <v>11500000</v>
      </c>
      <c r="R115" s="1" t="s">
        <v>353</v>
      </c>
    </row>
    <row r="116" spans="1:18" ht="15.75" hidden="1" customHeight="1" x14ac:dyDescent="0.25">
      <c r="A116" s="1" t="s">
        <v>366</v>
      </c>
      <c r="B116" s="1" t="s">
        <v>367</v>
      </c>
      <c r="C116" s="1">
        <f>VLOOKUP(A116,[1]T_STATIONS_PE!$A$2:$K$146,9,0)</f>
        <v>379564.04800000001</v>
      </c>
      <c r="D116" s="1">
        <f>VLOOKUP(A116,[1]T_STATIONS_PE!$A$2:$K$146,10,0)</f>
        <v>6654950.9819999998</v>
      </c>
      <c r="E116" s="1" t="str">
        <f>VLOOKUP(A116,[1]T_STATIONS_PE!$A$2:$K$146,11,0)</f>
        <v>Coordonnées du point le plus profond (points de prélèvement eau et sédiment)</v>
      </c>
      <c r="F116" s="2">
        <v>12</v>
      </c>
      <c r="G116" s="1" t="s">
        <v>70</v>
      </c>
      <c r="H116" s="1" t="s">
        <v>20</v>
      </c>
      <c r="I116" s="1" t="s">
        <v>21</v>
      </c>
      <c r="J116" s="2">
        <v>21</v>
      </c>
      <c r="K116" s="1" t="s">
        <v>18</v>
      </c>
      <c r="L116" s="2">
        <v>7</v>
      </c>
      <c r="M116" s="2">
        <v>0.92</v>
      </c>
      <c r="N116" s="2">
        <v>51</v>
      </c>
      <c r="O116" s="1" t="s">
        <v>35</v>
      </c>
      <c r="P116" s="2">
        <v>5</v>
      </c>
      <c r="Q116" s="2">
        <v>5200000</v>
      </c>
      <c r="R116" s="1" t="s">
        <v>368</v>
      </c>
    </row>
    <row r="117" spans="1:18" ht="15.75" hidden="1" customHeight="1" x14ac:dyDescent="0.25">
      <c r="A117" s="1" t="s">
        <v>57</v>
      </c>
      <c r="B117" s="1" t="s">
        <v>58</v>
      </c>
      <c r="C117" s="1">
        <f>VLOOKUP(A117,[1]T_STATIONS_PE!$A$2:$K$146,9,0)</f>
        <v>648472.63399999996</v>
      </c>
      <c r="D117" s="1">
        <f>VLOOKUP(A117,[1]T_STATIONS_PE!$A$2:$K$146,10,0)</f>
        <v>6600069.7170000002</v>
      </c>
      <c r="E117" s="1" t="str">
        <f>VLOOKUP(A117,[1]T_STATIONS_PE!$A$2:$K$146,11,0)</f>
        <v>Coordonnées du centroïde du plan d'eau</v>
      </c>
      <c r="F117" s="2">
        <v>21</v>
      </c>
      <c r="G117" s="1" t="s">
        <v>26</v>
      </c>
      <c r="H117" s="1" t="s">
        <v>20</v>
      </c>
      <c r="I117" s="1" t="s">
        <v>21</v>
      </c>
      <c r="J117" s="2">
        <v>18</v>
      </c>
      <c r="K117" s="1" t="s">
        <v>18</v>
      </c>
      <c r="L117" s="2">
        <v>7.5</v>
      </c>
      <c r="M117" s="2">
        <v>0.75</v>
      </c>
      <c r="N117" s="2">
        <v>257</v>
      </c>
      <c r="O117" s="1" t="s">
        <v>35</v>
      </c>
      <c r="P117" s="2">
        <v>3</v>
      </c>
      <c r="Q117" s="2">
        <v>5600000</v>
      </c>
      <c r="R117" s="1" t="s">
        <v>59</v>
      </c>
    </row>
    <row r="118" spans="1:18" ht="15.75" hidden="1" customHeight="1" x14ac:dyDescent="0.25">
      <c r="A118" s="1" t="s">
        <v>173</v>
      </c>
      <c r="B118" s="1" t="s">
        <v>174</v>
      </c>
      <c r="C118" s="1">
        <f>VLOOKUP(A118,[1]T_STATIONS_PE!$A$2:$K$146,9,0)</f>
        <v>324758.38099999999</v>
      </c>
      <c r="D118" s="1">
        <f>VLOOKUP(A118,[1]T_STATIONS_PE!$A$2:$K$146,10,0)</f>
        <v>6842058.6349999998</v>
      </c>
      <c r="E118" s="1" t="str">
        <f>VLOOKUP(A118,[1]T_STATIONS_PE!$A$2:$K$146,11,0)</f>
        <v>Coordonnées du centroïde du plan d'eau</v>
      </c>
      <c r="F118" s="2">
        <v>12</v>
      </c>
      <c r="G118" s="1" t="s">
        <v>70</v>
      </c>
      <c r="H118" s="1" t="s">
        <v>20</v>
      </c>
      <c r="I118" s="1" t="s">
        <v>21</v>
      </c>
      <c r="J118" s="2">
        <v>12</v>
      </c>
      <c r="K118" s="1" t="s">
        <v>18</v>
      </c>
      <c r="L118" s="2">
        <v>7.6</v>
      </c>
      <c r="M118" s="2">
        <v>0.55000000000000004</v>
      </c>
      <c r="N118" s="2">
        <v>17</v>
      </c>
      <c r="O118" s="1" t="s">
        <v>35</v>
      </c>
      <c r="P118" s="2">
        <v>5</v>
      </c>
      <c r="Q118" s="2">
        <v>3000000</v>
      </c>
      <c r="R118" s="1" t="s">
        <v>175</v>
      </c>
    </row>
    <row r="119" spans="1:18" ht="15.75" hidden="1" customHeight="1" x14ac:dyDescent="0.25">
      <c r="A119" s="1" t="s">
        <v>98</v>
      </c>
      <c r="B119" s="1" t="s">
        <v>99</v>
      </c>
      <c r="C119" s="1">
        <f>VLOOKUP(A119,[1]T_STATIONS_PE!$A$2:$K$146,9,0)</f>
        <v>593763.576</v>
      </c>
      <c r="D119" s="1">
        <f>VLOOKUP(A119,[1]T_STATIONS_PE!$A$2:$K$146,10,0)</f>
        <v>6546683.4409999996</v>
      </c>
      <c r="E119" s="1" t="str">
        <f>VLOOKUP(A119,[1]T_STATIONS_PE!$A$2:$K$146,11,0)</f>
        <v>Coordonnées du point le plus profond (points de prélèvement eau et sédiment)</v>
      </c>
      <c r="F119" s="2">
        <v>21</v>
      </c>
      <c r="G119" s="1" t="s">
        <v>26</v>
      </c>
      <c r="H119" s="1" t="s">
        <v>20</v>
      </c>
      <c r="I119" s="1" t="s">
        <v>21</v>
      </c>
      <c r="J119" s="2">
        <v>24</v>
      </c>
      <c r="K119" s="1" t="s">
        <v>18</v>
      </c>
      <c r="L119" s="2">
        <v>8</v>
      </c>
      <c r="M119" s="2">
        <v>1.23</v>
      </c>
      <c r="N119" s="2">
        <v>378</v>
      </c>
      <c r="O119" s="1" t="s">
        <v>35</v>
      </c>
      <c r="P119" s="2">
        <v>10</v>
      </c>
      <c r="Q119" s="2">
        <v>8760000</v>
      </c>
      <c r="R119" s="1" t="s">
        <v>100</v>
      </c>
    </row>
    <row r="120" spans="1:18" ht="15.75" customHeight="1" x14ac:dyDescent="0.25">
      <c r="A120" s="1" t="s">
        <v>311</v>
      </c>
      <c r="B120" s="1" t="s">
        <v>312</v>
      </c>
      <c r="C120" s="1">
        <f>VLOOKUP(A120,[1]T_STATIONS_PE!$A$2:$K$146,9,0)</f>
        <v>698825.76199999999</v>
      </c>
      <c r="D120" s="1">
        <f>VLOOKUP(A120,[1]T_STATIONS_PE!$A$2:$K$146,10,0)</f>
        <v>6507026.7110000001</v>
      </c>
      <c r="E120" s="1" t="str">
        <f>VLOOKUP(A120,[1]T_STATIONS_PE!$A$2:$K$146,11,0)</f>
        <v>Coordonnées du centroïde du plan d'eau</v>
      </c>
      <c r="F120" s="2">
        <v>3</v>
      </c>
      <c r="G120" s="1" t="s">
        <v>313</v>
      </c>
      <c r="H120" s="1" t="s">
        <v>40</v>
      </c>
      <c r="I120" s="1" t="s">
        <v>41</v>
      </c>
      <c r="J120" s="2">
        <v>15</v>
      </c>
      <c r="K120" s="1" t="s">
        <v>18</v>
      </c>
      <c r="L120" s="2">
        <v>8</v>
      </c>
      <c r="M120" s="2">
        <v>0.56000000000000005</v>
      </c>
      <c r="N120" s="2">
        <v>837</v>
      </c>
      <c r="O120" s="1" t="s">
        <v>35</v>
      </c>
      <c r="P120" s="2">
        <v>0</v>
      </c>
      <c r="Q120" s="2">
        <v>4140000</v>
      </c>
      <c r="R120" s="1" t="s">
        <v>74</v>
      </c>
    </row>
    <row r="121" spans="1:18" ht="15.75" hidden="1" customHeight="1" x14ac:dyDescent="0.25">
      <c r="A121" s="1" t="s">
        <v>369</v>
      </c>
      <c r="B121" s="1" t="s">
        <v>370</v>
      </c>
      <c r="C121" s="1">
        <f>VLOOKUP(A121,[1]T_STATIONS_PE!$A$2:$K$146,9,0)</f>
        <v>410096.56</v>
      </c>
      <c r="D121" s="1">
        <f>VLOOKUP(A121,[1]T_STATIONS_PE!$A$2:$K$146,10,0)</f>
        <v>6608736.4400000004</v>
      </c>
      <c r="E121" s="1" t="str">
        <f>VLOOKUP(A121,[1]T_STATIONS_PE!$A$2:$K$146,11,0)</f>
        <v>Coordonnées du point le plus profond (points de prélèvement eau et sédiment)</v>
      </c>
      <c r="F121" s="2">
        <v>12</v>
      </c>
      <c r="G121" s="1" t="s">
        <v>70</v>
      </c>
      <c r="H121" s="1" t="s">
        <v>20</v>
      </c>
      <c r="I121" s="1" t="s">
        <v>21</v>
      </c>
      <c r="J121" s="2">
        <v>25.6</v>
      </c>
      <c r="K121" s="1" t="s">
        <v>18</v>
      </c>
      <c r="L121" s="2">
        <v>8</v>
      </c>
      <c r="M121" s="2">
        <v>0.91</v>
      </c>
      <c r="N121" s="2">
        <v>35</v>
      </c>
      <c r="O121" s="1" t="s">
        <v>35</v>
      </c>
      <c r="P121" s="2">
        <v>16.8</v>
      </c>
      <c r="Q121" s="2">
        <v>8500000</v>
      </c>
      <c r="R121" s="1" t="s">
        <v>371</v>
      </c>
    </row>
    <row r="122" spans="1:18" ht="15.75" hidden="1" customHeight="1" x14ac:dyDescent="0.25">
      <c r="A122" s="1" t="s">
        <v>384</v>
      </c>
      <c r="B122" s="1" t="s">
        <v>385</v>
      </c>
      <c r="C122" s="1">
        <f>VLOOKUP(A122,[1]T_STATIONS_PE!$A$2:$K$146,9,0)</f>
        <v>521147.55</v>
      </c>
      <c r="D122" s="1">
        <f>VLOOKUP(A122,[1]T_STATIONS_PE!$A$2:$K$146,10,0)</f>
        <v>6573763.5700000003</v>
      </c>
      <c r="E122" s="1" t="str">
        <f>VLOOKUP(A122,[1]T_STATIONS_PE!$A$2:$K$146,11,0)</f>
        <v>Coordonnées du point le plus profond (points de prélèvement eau et sédiment)</v>
      </c>
      <c r="F122" s="2">
        <v>20</v>
      </c>
      <c r="G122" s="1" t="s">
        <v>26</v>
      </c>
      <c r="H122" s="1" t="s">
        <v>20</v>
      </c>
      <c r="I122" s="1" t="s">
        <v>21</v>
      </c>
      <c r="J122" s="2">
        <v>15</v>
      </c>
      <c r="K122" s="1" t="s">
        <v>18</v>
      </c>
      <c r="L122" s="2">
        <v>8</v>
      </c>
      <c r="M122" s="2">
        <v>1.05</v>
      </c>
      <c r="N122" s="2">
        <v>123</v>
      </c>
      <c r="O122" s="1" t="s">
        <v>22</v>
      </c>
      <c r="P122" s="2">
        <v>1</v>
      </c>
      <c r="Q122" s="2">
        <v>1000000</v>
      </c>
      <c r="R122" s="1" t="s">
        <v>386</v>
      </c>
    </row>
    <row r="123" spans="1:18" ht="15.75" hidden="1" customHeight="1" x14ac:dyDescent="0.25">
      <c r="A123" s="1" t="s">
        <v>123</v>
      </c>
      <c r="B123" s="1" t="s">
        <v>124</v>
      </c>
      <c r="C123" s="1">
        <f>VLOOKUP(A123,[1]T_STATIONS_PE!$A$2:$K$146,9,0)</f>
        <v>181868.03899999999</v>
      </c>
      <c r="D123" s="1">
        <f>VLOOKUP(A123,[1]T_STATIONS_PE!$A$2:$K$146,10,0)</f>
        <v>6833275.8559999997</v>
      </c>
      <c r="E123" s="1" t="str">
        <f>VLOOKUP(A123,[1]T_STATIONS_PE!$A$2:$K$146,11,0)</f>
        <v>Coordonnées du centroïde du plan d'eau</v>
      </c>
      <c r="F123" s="2">
        <v>12</v>
      </c>
      <c r="G123" s="1" t="s">
        <v>70</v>
      </c>
      <c r="H123" s="1" t="s">
        <v>20</v>
      </c>
      <c r="I123" s="1" t="s">
        <v>21</v>
      </c>
      <c r="J123" s="2">
        <v>25</v>
      </c>
      <c r="K123" s="1" t="s">
        <v>18</v>
      </c>
      <c r="L123" s="2">
        <v>8.9</v>
      </c>
      <c r="M123" s="2">
        <v>1.1299999999999999</v>
      </c>
      <c r="N123" s="2">
        <v>142</v>
      </c>
      <c r="O123" s="1" t="s">
        <v>35</v>
      </c>
      <c r="P123" s="2">
        <v>4</v>
      </c>
      <c r="Q123" s="2">
        <v>8700000</v>
      </c>
      <c r="R123" s="1" t="s">
        <v>125</v>
      </c>
    </row>
    <row r="124" spans="1:18" ht="15.75" hidden="1" customHeight="1" x14ac:dyDescent="0.25">
      <c r="A124" s="1" t="s">
        <v>306</v>
      </c>
      <c r="B124" s="1" t="s">
        <v>307</v>
      </c>
      <c r="C124" s="1">
        <f>VLOOKUP(A124,[1]T_STATIONS_PE!$A$2:$K$146,9,0)</f>
        <v>689541.50100000005</v>
      </c>
      <c r="D124" s="1">
        <f>VLOOKUP(A124,[1]T_STATIONS_PE!$A$2:$K$146,10,0)</f>
        <v>6542105.517</v>
      </c>
      <c r="E124" s="1" t="str">
        <f>VLOOKUP(A124,[1]T_STATIONS_PE!$A$2:$K$146,11,0)</f>
        <v>Coordonnées du point le plus profond (points de prélèvement eau et sédiment)</v>
      </c>
      <c r="F124" s="2">
        <v>21</v>
      </c>
      <c r="G124" s="1" t="s">
        <v>26</v>
      </c>
      <c r="H124" s="1" t="s">
        <v>20</v>
      </c>
      <c r="I124" s="1" t="s">
        <v>21</v>
      </c>
      <c r="J124" s="2">
        <v>28</v>
      </c>
      <c r="K124" s="1" t="s">
        <v>18</v>
      </c>
      <c r="L124" s="2">
        <v>9</v>
      </c>
      <c r="M124" s="2">
        <v>0.48</v>
      </c>
      <c r="N124" s="2">
        <v>434</v>
      </c>
      <c r="O124" s="1" t="s">
        <v>35</v>
      </c>
      <c r="P124" s="2">
        <v>2</v>
      </c>
      <c r="Q124" s="2">
        <v>6070000</v>
      </c>
      <c r="R124" s="1" t="s">
        <v>305</v>
      </c>
    </row>
    <row r="125" spans="1:18" ht="15.75" customHeight="1" x14ac:dyDescent="0.25">
      <c r="A125" s="1" t="s">
        <v>335</v>
      </c>
      <c r="B125" s="1" t="s">
        <v>336</v>
      </c>
      <c r="C125" s="1">
        <f>VLOOKUP(A125,[1]T_STATIONS_PE!$A$2:$K$146,9,0)</f>
        <v>689087.79399999999</v>
      </c>
      <c r="D125" s="1">
        <f>VLOOKUP(A125,[1]T_STATIONS_PE!$A$2:$K$146,10,0)</f>
        <v>6505208.4539999999</v>
      </c>
      <c r="E125" s="1" t="str">
        <f>VLOOKUP(A125,[1]T_STATIONS_PE!$A$2:$K$146,11,0)</f>
        <v>Coordonnées du point le plus profond (points de prélèvement eau et sédiment)</v>
      </c>
      <c r="F125" s="2">
        <v>3</v>
      </c>
      <c r="G125" s="1" t="s">
        <v>313</v>
      </c>
      <c r="H125" s="1" t="s">
        <v>40</v>
      </c>
      <c r="I125" s="1" t="s">
        <v>41</v>
      </c>
      <c r="J125" s="2">
        <v>26</v>
      </c>
      <c r="K125" s="1" t="s">
        <v>18</v>
      </c>
      <c r="L125" s="2">
        <v>9</v>
      </c>
      <c r="M125" s="2">
        <v>0.17</v>
      </c>
      <c r="N125" s="2">
        <v>1209</v>
      </c>
      <c r="O125" s="1" t="s">
        <v>27</v>
      </c>
      <c r="P125" s="2">
        <v>0</v>
      </c>
      <c r="Q125" s="2">
        <v>1501000</v>
      </c>
      <c r="R125" s="1" t="s">
        <v>49</v>
      </c>
    </row>
    <row r="126" spans="1:18" ht="15.75" hidden="1" customHeight="1" x14ac:dyDescent="0.25">
      <c r="A126" s="1" t="s">
        <v>340</v>
      </c>
      <c r="B126" s="1" t="s">
        <v>341</v>
      </c>
      <c r="C126" s="1">
        <f>VLOOKUP(A126,[1]T_STATIONS_PE!$A$2:$K$146,9,0)</f>
        <v>812079.451</v>
      </c>
      <c r="D126" s="1">
        <f>VLOOKUP(A126,[1]T_STATIONS_PE!$A$2:$K$146,10,0)</f>
        <v>6647935.5159999998</v>
      </c>
      <c r="E126" s="1" t="str">
        <f>VLOOKUP(A126,[1]T_STATIONS_PE!$A$2:$K$146,11,0)</f>
        <v>Coordonnées du centroïde du plan d'eau</v>
      </c>
      <c r="F126" s="2">
        <v>21</v>
      </c>
      <c r="G126" s="1" t="s">
        <v>26</v>
      </c>
      <c r="H126" s="1" t="s">
        <v>20</v>
      </c>
      <c r="I126" s="1" t="s">
        <v>21</v>
      </c>
      <c r="J126" s="2">
        <v>28</v>
      </c>
      <c r="K126" s="1" t="s">
        <v>18</v>
      </c>
      <c r="L126" s="2">
        <v>9</v>
      </c>
      <c r="M126" s="2">
        <v>0.45</v>
      </c>
      <c r="N126" s="2">
        <v>422</v>
      </c>
      <c r="O126" s="1" t="s">
        <v>35</v>
      </c>
      <c r="P126" s="2">
        <v>6</v>
      </c>
      <c r="Q126" s="2">
        <v>4000000</v>
      </c>
      <c r="R126" s="1" t="s">
        <v>342</v>
      </c>
    </row>
    <row r="127" spans="1:18" ht="15.75" hidden="1" customHeight="1" x14ac:dyDescent="0.25">
      <c r="A127" s="1" t="s">
        <v>354</v>
      </c>
      <c r="B127" s="1" t="s">
        <v>355</v>
      </c>
      <c r="C127" s="1">
        <f>VLOOKUP(A127,[1]T_STATIONS_PE!$A$2:$K$146,9,0)</f>
        <v>454271.03</v>
      </c>
      <c r="D127" s="1">
        <f>VLOOKUP(A127,[1]T_STATIONS_PE!$A$2:$K$146,10,0)</f>
        <v>6600739.0360000003</v>
      </c>
      <c r="E127" s="1" t="str">
        <f>VLOOKUP(A127,[1]T_STATIONS_PE!$A$2:$K$146,11,0)</f>
        <v>Coordonnées du point le plus profond (points de prélèvement eau et sédiment)</v>
      </c>
      <c r="F127" s="2">
        <v>12</v>
      </c>
      <c r="G127" s="1" t="s">
        <v>70</v>
      </c>
      <c r="H127" s="1" t="s">
        <v>20</v>
      </c>
      <c r="I127" s="1" t="s">
        <v>21</v>
      </c>
      <c r="J127" s="2">
        <v>30</v>
      </c>
      <c r="K127" s="1" t="s">
        <v>18</v>
      </c>
      <c r="L127" s="2">
        <v>9</v>
      </c>
      <c r="M127" s="2">
        <v>1.25</v>
      </c>
      <c r="N127" s="2">
        <v>130</v>
      </c>
      <c r="O127" s="1" t="s">
        <v>35</v>
      </c>
      <c r="P127" s="2">
        <v>13.5</v>
      </c>
      <c r="Q127" s="2">
        <v>15000000</v>
      </c>
      <c r="R127" s="1" t="s">
        <v>356</v>
      </c>
    </row>
    <row r="128" spans="1:18" ht="15.75" hidden="1" customHeight="1" x14ac:dyDescent="0.25">
      <c r="A128" s="1" t="s">
        <v>117</v>
      </c>
      <c r="B128" s="1" t="s">
        <v>118</v>
      </c>
      <c r="C128" s="1">
        <f>VLOOKUP(A128,[1]T_STATIONS_PE!$A$2:$K$146,9,0)</f>
        <v>580662.23499999999</v>
      </c>
      <c r="D128" s="1">
        <f>VLOOKUP(A128,[1]T_STATIONS_PE!$A$2:$K$146,10,0)</f>
        <v>6537759.4780000001</v>
      </c>
      <c r="E128" s="1" t="str">
        <f>VLOOKUP(A128,[1]T_STATIONS_PE!$A$2:$K$146,11,0)</f>
        <v>Coordonnées du point le plus profond (points de prélèvement eau et sédiment)</v>
      </c>
      <c r="F128" s="2">
        <v>21</v>
      </c>
      <c r="G128" s="1" t="s">
        <v>26</v>
      </c>
      <c r="H128" s="1" t="s">
        <v>20</v>
      </c>
      <c r="I128" s="1" t="s">
        <v>21</v>
      </c>
      <c r="J128" s="2">
        <v>38</v>
      </c>
      <c r="K128" s="1" t="s">
        <v>18</v>
      </c>
      <c r="L128" s="2">
        <v>10</v>
      </c>
      <c r="M128" s="2">
        <v>1.63</v>
      </c>
      <c r="N128" s="2">
        <v>280</v>
      </c>
      <c r="O128" s="1" t="s">
        <v>35</v>
      </c>
      <c r="P128" s="2">
        <v>0</v>
      </c>
      <c r="Q128" s="2">
        <v>20000000</v>
      </c>
      <c r="R128" s="1" t="s">
        <v>119</v>
      </c>
    </row>
    <row r="129" spans="1:18" ht="15.75" hidden="1" customHeight="1" x14ac:dyDescent="0.25">
      <c r="A129" s="1" t="s">
        <v>89</v>
      </c>
      <c r="B129" s="1" t="s">
        <v>90</v>
      </c>
      <c r="C129" s="1">
        <f>VLOOKUP(A129,[1]T_STATIONS_PE!$A$2:$K$146,9,0)</f>
        <v>268959.49099999998</v>
      </c>
      <c r="D129" s="1">
        <f>VLOOKUP(A129,[1]T_STATIONS_PE!$A$2:$K$146,10,0)</f>
        <v>6836493.9800000004</v>
      </c>
      <c r="E129" s="1" t="str">
        <f>VLOOKUP(A129,[1]T_STATIONS_PE!$A$2:$K$146,11,0)</f>
        <v>Coordonnées du centroïde du plan d'eau</v>
      </c>
      <c r="F129" s="2">
        <v>12</v>
      </c>
      <c r="G129" s="1" t="s">
        <v>70</v>
      </c>
      <c r="H129" s="1" t="s">
        <v>20</v>
      </c>
      <c r="I129" s="1" t="s">
        <v>21</v>
      </c>
      <c r="J129" s="2">
        <v>37</v>
      </c>
      <c r="K129" s="1" t="s">
        <v>18</v>
      </c>
      <c r="L129" s="2">
        <v>10.3</v>
      </c>
      <c r="M129" s="2">
        <v>0.76</v>
      </c>
      <c r="N129" s="2">
        <v>88</v>
      </c>
      <c r="O129" s="1" t="s">
        <v>35</v>
      </c>
      <c r="P129" s="2">
        <v>4</v>
      </c>
      <c r="Q129" s="2">
        <v>7900000</v>
      </c>
      <c r="R129" s="1" t="s">
        <v>91</v>
      </c>
    </row>
    <row r="130" spans="1:18" ht="15.75" hidden="1" customHeight="1" x14ac:dyDescent="0.25">
      <c r="A130" s="1" t="s">
        <v>103</v>
      </c>
      <c r="B130" s="1" t="s">
        <v>104</v>
      </c>
      <c r="C130" s="1">
        <f>VLOOKUP(A130,[1]T_STATIONS_PE!$A$2:$K$146,9,0)</f>
        <v>635169.01100000006</v>
      </c>
      <c r="D130" s="1">
        <f>VLOOKUP(A130,[1]T_STATIONS_PE!$A$2:$K$146,10,0)</f>
        <v>6535390.5140000004</v>
      </c>
      <c r="E130" s="1" t="str">
        <f>VLOOKUP(A130,[1]T_STATIONS_PE!$A$2:$K$146,11,0)</f>
        <v>Coordonnées du centroïde du plan d'eau</v>
      </c>
      <c r="F130" s="2">
        <v>21</v>
      </c>
      <c r="G130" s="1" t="s">
        <v>26</v>
      </c>
      <c r="H130" s="1" t="s">
        <v>20</v>
      </c>
      <c r="I130" s="1" t="s">
        <v>21</v>
      </c>
      <c r="J130" s="2">
        <v>33</v>
      </c>
      <c r="K130" s="1" t="s">
        <v>18</v>
      </c>
      <c r="L130" s="2">
        <v>11</v>
      </c>
      <c r="M130" s="2">
        <v>0.32</v>
      </c>
      <c r="N130" s="2">
        <v>495</v>
      </c>
      <c r="O130" s="1" t="s">
        <v>35</v>
      </c>
      <c r="P130" s="2">
        <v>0</v>
      </c>
      <c r="Q130" s="2">
        <v>4000000</v>
      </c>
      <c r="R130" s="1" t="s">
        <v>105</v>
      </c>
    </row>
    <row r="131" spans="1:18" ht="15.75" hidden="1" customHeight="1" x14ac:dyDescent="0.25">
      <c r="A131" s="1" t="s">
        <v>111</v>
      </c>
      <c r="B131" s="1" t="s">
        <v>112</v>
      </c>
      <c r="C131" s="1">
        <f>VLOOKUP(A131,[1]T_STATIONS_PE!$A$2:$K$146,9,0)</f>
        <v>611136.53700000001</v>
      </c>
      <c r="D131" s="1">
        <f>VLOOKUP(A131,[1]T_STATIONS_PE!$A$2:$K$146,10,0)</f>
        <v>6524199.4199999999</v>
      </c>
      <c r="E131" s="1" t="str">
        <f>VLOOKUP(A131,[1]T_STATIONS_PE!$A$2:$K$146,11,0)</f>
        <v>Coordonnées du point le plus profond (points de prélèvement eau et sédiment)</v>
      </c>
      <c r="F131" s="2">
        <v>21</v>
      </c>
      <c r="G131" s="1" t="s">
        <v>26</v>
      </c>
      <c r="H131" s="1" t="s">
        <v>20</v>
      </c>
      <c r="I131" s="1" t="s">
        <v>21</v>
      </c>
      <c r="J131" s="2">
        <v>29</v>
      </c>
      <c r="K131" s="1" t="s">
        <v>18</v>
      </c>
      <c r="L131" s="2">
        <v>11</v>
      </c>
      <c r="M131" s="2">
        <v>9.0500000000000007</v>
      </c>
      <c r="N131" s="2">
        <v>647</v>
      </c>
      <c r="O131" s="1" t="s">
        <v>35</v>
      </c>
      <c r="P131" s="2">
        <v>17</v>
      </c>
      <c r="Q131" s="2">
        <v>106050000</v>
      </c>
      <c r="R131" s="1" t="s">
        <v>113</v>
      </c>
    </row>
    <row r="132" spans="1:18" ht="15.75" hidden="1" customHeight="1" x14ac:dyDescent="0.25">
      <c r="A132" s="1" t="s">
        <v>167</v>
      </c>
      <c r="B132" s="1" t="s">
        <v>168</v>
      </c>
      <c r="C132" s="1">
        <f>VLOOKUP(A132,[1]T_STATIONS_PE!$A$2:$K$146,9,0)</f>
        <v>328860.20500000002</v>
      </c>
      <c r="D132" s="1">
        <f>VLOOKUP(A132,[1]T_STATIONS_PE!$A$2:$K$146,10,0)</f>
        <v>6780473.0609999998</v>
      </c>
      <c r="E132" s="1" t="str">
        <f>VLOOKUP(A132,[1]T_STATIONS_PE!$A$2:$K$146,11,0)</f>
        <v>Coordonnées du centroïde du plan d'eau</v>
      </c>
      <c r="F132" s="2">
        <v>12</v>
      </c>
      <c r="G132" s="1" t="s">
        <v>70</v>
      </c>
      <c r="H132" s="1" t="s">
        <v>20</v>
      </c>
      <c r="I132" s="1" t="s">
        <v>21</v>
      </c>
      <c r="J132" s="2">
        <v>20</v>
      </c>
      <c r="K132" s="1" t="s">
        <v>18</v>
      </c>
      <c r="L132" s="2">
        <v>11.7</v>
      </c>
      <c r="M132" s="2">
        <v>1.18</v>
      </c>
      <c r="N132" s="2">
        <v>77</v>
      </c>
      <c r="O132" s="1" t="s">
        <v>35</v>
      </c>
      <c r="P132" s="2">
        <v>5</v>
      </c>
      <c r="Q132" s="2">
        <v>14500000</v>
      </c>
      <c r="R132" s="1" t="s">
        <v>169</v>
      </c>
    </row>
    <row r="133" spans="1:18" ht="15.75" customHeight="1" x14ac:dyDescent="0.25">
      <c r="A133" s="1" t="s">
        <v>249</v>
      </c>
      <c r="B133" s="1" t="s">
        <v>250</v>
      </c>
      <c r="C133" s="1">
        <f>VLOOKUP(A133,[1]T_STATIONS_PE!$A$2:$K$146,9,0)</f>
        <v>762389.10100000002</v>
      </c>
      <c r="D133" s="1">
        <f>VLOOKUP(A133,[1]T_STATIONS_PE!$A$2:$K$146,10,0)</f>
        <v>6423669.71</v>
      </c>
      <c r="E133" s="1" t="str">
        <f>VLOOKUP(A133,[1]T_STATIONS_PE!$A$2:$K$146,11,0)</f>
        <v>Coordonnées du point le plus profond (points de prélèvement eau et sédiment)</v>
      </c>
      <c r="F133" s="2">
        <v>3</v>
      </c>
      <c r="G133" s="1" t="s">
        <v>39</v>
      </c>
      <c r="H133" s="1" t="s">
        <v>40</v>
      </c>
      <c r="I133" s="1" t="s">
        <v>41</v>
      </c>
      <c r="J133" s="2">
        <v>28</v>
      </c>
      <c r="K133" s="1" t="s">
        <v>18</v>
      </c>
      <c r="L133" s="2">
        <v>15</v>
      </c>
      <c r="M133" s="2">
        <v>0.43</v>
      </c>
      <c r="N133" s="2">
        <v>1200</v>
      </c>
      <c r="O133" s="1" t="s">
        <v>27</v>
      </c>
      <c r="P133" s="2">
        <v>0</v>
      </c>
      <c r="Q133" s="2">
        <v>7226000</v>
      </c>
      <c r="R133" s="1" t="s">
        <v>251</v>
      </c>
    </row>
    <row r="134" spans="1:18" ht="15.75" hidden="1" customHeight="1" x14ac:dyDescent="0.25">
      <c r="A134" s="1" t="s">
        <v>72</v>
      </c>
      <c r="B134" s="1" t="s">
        <v>73</v>
      </c>
      <c r="C134" s="1">
        <f>VLOOKUP(A134,[1]T_STATIONS_PE!$A$2:$K$146,9,0)</f>
        <v>253501.42499999999</v>
      </c>
      <c r="D134" s="1">
        <f>VLOOKUP(A134,[1]T_STATIONS_PE!$A$2:$K$146,10,0)</f>
        <v>6805474.6189999999</v>
      </c>
      <c r="E134" s="1" t="str">
        <f>VLOOKUP(A134,[1]T_STATIONS_PE!$A$2:$K$146,11,0)</f>
        <v>Coordonnées du point le plus profond (points de prélèvement eau et sédiment)</v>
      </c>
      <c r="F134" s="2">
        <v>12</v>
      </c>
      <c r="G134" s="1" t="s">
        <v>70</v>
      </c>
      <c r="H134" s="1" t="s">
        <v>20</v>
      </c>
      <c r="I134" s="1" t="s">
        <v>21</v>
      </c>
      <c r="J134" s="2">
        <v>45</v>
      </c>
      <c r="K134" s="1" t="s">
        <v>18</v>
      </c>
      <c r="L134" s="2">
        <v>16</v>
      </c>
      <c r="M134" s="2">
        <v>2.79</v>
      </c>
      <c r="N134" s="2">
        <v>120</v>
      </c>
      <c r="O134" s="1" t="s">
        <v>35</v>
      </c>
      <c r="P134" s="2">
        <v>0</v>
      </c>
      <c r="Q134" s="2">
        <v>49840000</v>
      </c>
      <c r="R134" s="1" t="s">
        <v>74</v>
      </c>
    </row>
    <row r="135" spans="1:18" ht="15.75" hidden="1" customHeight="1" x14ac:dyDescent="0.25">
      <c r="A135" s="1" t="s">
        <v>239</v>
      </c>
      <c r="B135" s="1" t="s">
        <v>240</v>
      </c>
      <c r="C135" s="1">
        <f>VLOOKUP(A135,[1]T_STATIONS_PE!$A$2:$K$146,9,0)</f>
        <v>781710.29599999997</v>
      </c>
      <c r="D135" s="1">
        <f>VLOOKUP(A135,[1]T_STATIONS_PE!$A$2:$K$146,10,0)</f>
        <v>6535804.4630000005</v>
      </c>
      <c r="E135" s="1" t="str">
        <f>VLOOKUP(A135,[1]T_STATIONS_PE!$A$2:$K$146,11,0)</f>
        <v>Coordonnées du centroïde du plan d'eau</v>
      </c>
      <c r="F135" s="2">
        <v>3</v>
      </c>
      <c r="G135" s="1" t="s">
        <v>26</v>
      </c>
      <c r="H135" s="1" t="s">
        <v>20</v>
      </c>
      <c r="I135" s="1" t="s">
        <v>21</v>
      </c>
      <c r="J135" s="2">
        <v>46</v>
      </c>
      <c r="K135" s="1" t="s">
        <v>18</v>
      </c>
      <c r="L135" s="2">
        <v>16</v>
      </c>
      <c r="M135" s="2">
        <v>6.97</v>
      </c>
      <c r="N135" s="2">
        <v>315</v>
      </c>
      <c r="O135" s="1" t="s">
        <v>35</v>
      </c>
      <c r="P135" s="2">
        <v>12</v>
      </c>
      <c r="Q135" s="2">
        <v>176600000</v>
      </c>
      <c r="R135" s="1" t="s">
        <v>241</v>
      </c>
    </row>
    <row r="136" spans="1:18" ht="15.75" hidden="1" customHeight="1" x14ac:dyDescent="0.25">
      <c r="A136" s="1" t="s">
        <v>280</v>
      </c>
      <c r="B136" s="1" t="s">
        <v>281</v>
      </c>
      <c r="C136" s="1">
        <f>VLOOKUP(A136,[1]T_STATIONS_PE!$A$2:$K$146,9,0)</f>
        <v>763605.745</v>
      </c>
      <c r="D136" s="1">
        <f>VLOOKUP(A136,[1]T_STATIONS_PE!$A$2:$K$146,10,0)</f>
        <v>6405465.7960000001</v>
      </c>
      <c r="E136" s="1" t="str">
        <f>VLOOKUP(A136,[1]T_STATIONS_PE!$A$2:$K$146,11,0)</f>
        <v>Coordonnées du centroïde du plan d'eau</v>
      </c>
      <c r="F136" s="2">
        <v>3</v>
      </c>
      <c r="G136" s="1" t="s">
        <v>26</v>
      </c>
      <c r="H136" s="1" t="s">
        <v>20</v>
      </c>
      <c r="I136" s="1" t="s">
        <v>21</v>
      </c>
      <c r="J136" s="2">
        <v>40</v>
      </c>
      <c r="K136" s="1" t="s">
        <v>18</v>
      </c>
      <c r="L136" s="2">
        <v>17</v>
      </c>
      <c r="M136" s="2">
        <v>10.4</v>
      </c>
      <c r="N136" s="2">
        <v>935</v>
      </c>
      <c r="O136" s="1" t="s">
        <v>35</v>
      </c>
      <c r="P136" s="2">
        <v>8</v>
      </c>
      <c r="Q136" s="2">
        <v>189000000</v>
      </c>
      <c r="R136" s="1" t="s">
        <v>282</v>
      </c>
    </row>
    <row r="137" spans="1:18" ht="15.75" hidden="1" customHeight="1" x14ac:dyDescent="0.25">
      <c r="A137" s="1" t="s">
        <v>24</v>
      </c>
      <c r="B137" s="1" t="s">
        <v>25</v>
      </c>
      <c r="C137" s="1">
        <f>VLOOKUP(A137,[1]T_STATIONS_PE!$A$2:$K$146,9,0)</f>
        <v>662541.76500000001</v>
      </c>
      <c r="D137" s="1">
        <f>VLOOKUP(A137,[1]T_STATIONS_PE!$A$2:$K$146,10,0)</f>
        <v>6570216.0719999997</v>
      </c>
      <c r="E137" s="1" t="str">
        <f>VLOOKUP(A137,[1]T_STATIONS_PE!$A$2:$K$146,11,0)</f>
        <v>Coordonnées du point le plus profond (points de prélèvement eau et sédiment)</v>
      </c>
      <c r="F137" s="2">
        <v>21</v>
      </c>
      <c r="G137" s="1" t="s">
        <v>26</v>
      </c>
      <c r="H137" s="1" t="s">
        <v>20</v>
      </c>
      <c r="I137" s="1" t="s">
        <v>21</v>
      </c>
      <c r="J137" s="2">
        <v>50</v>
      </c>
      <c r="K137" s="1" t="s">
        <v>18</v>
      </c>
      <c r="L137" s="2">
        <v>18</v>
      </c>
      <c r="M137" s="2">
        <v>1.21</v>
      </c>
      <c r="N137" s="2">
        <v>299</v>
      </c>
      <c r="O137" s="1" t="s">
        <v>27</v>
      </c>
      <c r="P137" s="2">
        <v>19</v>
      </c>
      <c r="Q137" s="2">
        <v>25800000</v>
      </c>
      <c r="R137" s="1" t="s">
        <v>28</v>
      </c>
    </row>
    <row r="138" spans="1:18" ht="15.75" hidden="1" customHeight="1" x14ac:dyDescent="0.25">
      <c r="A138" s="1" t="s">
        <v>218</v>
      </c>
      <c r="B138" s="1" t="s">
        <v>219</v>
      </c>
      <c r="C138" s="1">
        <f>VLOOKUP(A138,[1]T_STATIONS_PE!$A$2:$K$146,9,0)</f>
        <v>795392.21499999997</v>
      </c>
      <c r="D138" s="1">
        <f>VLOOKUP(A138,[1]T_STATIONS_PE!$A$2:$K$146,10,0)</f>
        <v>6450409.1189999999</v>
      </c>
      <c r="E138" s="1" t="str">
        <f>VLOOKUP(A138,[1]T_STATIONS_PE!$A$2:$K$146,11,0)</f>
        <v>Coordonnées du point le plus profond (points de prélèvement eau et sédiment)</v>
      </c>
      <c r="F138" s="2">
        <v>3</v>
      </c>
      <c r="G138" s="1" t="s">
        <v>26</v>
      </c>
      <c r="H138" s="1" t="s">
        <v>20</v>
      </c>
      <c r="I138" s="1" t="s">
        <v>21</v>
      </c>
      <c r="J138" s="2">
        <v>55</v>
      </c>
      <c r="K138" s="1" t="s">
        <v>18</v>
      </c>
      <c r="L138" s="2">
        <v>18</v>
      </c>
      <c r="M138" s="2">
        <v>1.66</v>
      </c>
      <c r="N138" s="2">
        <v>807</v>
      </c>
      <c r="O138" s="1" t="s">
        <v>35</v>
      </c>
      <c r="P138" s="2">
        <v>5</v>
      </c>
      <c r="Q138" s="2">
        <v>40000000</v>
      </c>
      <c r="R138" s="1" t="s">
        <v>74</v>
      </c>
    </row>
    <row r="139" spans="1:18" ht="15.75" hidden="1" customHeight="1" x14ac:dyDescent="0.25">
      <c r="A139" s="1" t="s">
        <v>33</v>
      </c>
      <c r="B139" s="1" t="s">
        <v>34</v>
      </c>
      <c r="C139" s="1">
        <f>VLOOKUP(A139,[1]T_STATIONS_PE!$A$2:$K$146,9,0)</f>
        <v>786798.08799999999</v>
      </c>
      <c r="D139" s="1">
        <f>VLOOKUP(A139,[1]T_STATIONS_PE!$A$2:$K$146,10,0)</f>
        <v>6409699.6909999996</v>
      </c>
      <c r="E139" s="1" t="str">
        <f>VLOOKUP(A139,[1]T_STATIONS_PE!$A$2:$K$146,11,0)</f>
        <v>Coordonnées du centroïde du plan d'eau</v>
      </c>
      <c r="F139" s="2">
        <v>8</v>
      </c>
      <c r="G139" s="1" t="s">
        <v>26</v>
      </c>
      <c r="H139" s="1" t="s">
        <v>20</v>
      </c>
      <c r="I139" s="1" t="s">
        <v>21</v>
      </c>
      <c r="J139" s="2">
        <v>56</v>
      </c>
      <c r="K139" s="1" t="s">
        <v>18</v>
      </c>
      <c r="L139" s="2">
        <v>19</v>
      </c>
      <c r="M139" s="2">
        <v>0.41</v>
      </c>
      <c r="N139" s="2">
        <v>1008</v>
      </c>
      <c r="O139" s="1" t="s">
        <v>35</v>
      </c>
      <c r="P139" s="2">
        <v>26</v>
      </c>
      <c r="Q139" s="2">
        <v>8500000</v>
      </c>
      <c r="R139" s="1" t="s">
        <v>36</v>
      </c>
    </row>
    <row r="140" spans="1:18" ht="15.75" hidden="1" customHeight="1" x14ac:dyDescent="0.25">
      <c r="A140" s="1" t="s">
        <v>179</v>
      </c>
      <c r="B140" s="1" t="s">
        <v>180</v>
      </c>
      <c r="C140" s="1">
        <f>VLOOKUP(A140,[1]T_STATIONS_PE!$A$2:$K$146,9,0)</f>
        <v>593696.826</v>
      </c>
      <c r="D140" s="1">
        <f>VLOOKUP(A140,[1]T_STATIONS_PE!$A$2:$K$146,10,0)</f>
        <v>6595738.148</v>
      </c>
      <c r="E140" s="1" t="str">
        <f>VLOOKUP(A140,[1]T_STATIONS_PE!$A$2:$K$146,11,0)</f>
        <v>Coordonnées du point le plus profond (points de prélèvement eau et sédiment)</v>
      </c>
      <c r="F140" s="2">
        <v>21</v>
      </c>
      <c r="G140" s="1" t="s">
        <v>26</v>
      </c>
      <c r="H140" s="1" t="s">
        <v>20</v>
      </c>
      <c r="I140" s="1" t="s">
        <v>21</v>
      </c>
      <c r="J140" s="2">
        <v>55.4</v>
      </c>
      <c r="K140" s="1" t="s">
        <v>18</v>
      </c>
      <c r="L140" s="2">
        <v>20</v>
      </c>
      <c r="M140" s="2">
        <v>2.75</v>
      </c>
      <c r="N140" s="2">
        <v>199</v>
      </c>
      <c r="O140" s="1" t="s">
        <v>35</v>
      </c>
      <c r="P140" s="2">
        <v>8.1999999999999993</v>
      </c>
      <c r="Q140" s="2">
        <v>57310000</v>
      </c>
      <c r="R140" s="1" t="s">
        <v>181</v>
      </c>
    </row>
    <row r="141" spans="1:18" ht="15.75" hidden="1" customHeight="1" x14ac:dyDescent="0.25">
      <c r="A141" s="1" t="s">
        <v>242</v>
      </c>
      <c r="B141" s="1" t="s">
        <v>243</v>
      </c>
      <c r="C141" s="1">
        <f>VLOOKUP(A141,[1]T_STATIONS_PE!$A$2:$K$146,9,0)</f>
        <v>797559.25</v>
      </c>
      <c r="D141" s="1">
        <f>VLOOKUP(A141,[1]T_STATIONS_PE!$A$2:$K$146,10,0)</f>
        <v>6485787.3540000003</v>
      </c>
      <c r="E141" s="1" t="str">
        <f>VLOOKUP(A141,[1]T_STATIONS_PE!$A$2:$K$146,11,0)</f>
        <v>Coordonnées du point le plus profond (points de prélèvement eau et sédiment)</v>
      </c>
      <c r="F141" s="2">
        <v>3</v>
      </c>
      <c r="G141" s="1" t="s">
        <v>26</v>
      </c>
      <c r="H141" s="1" t="s">
        <v>20</v>
      </c>
      <c r="I141" s="1" t="s">
        <v>21</v>
      </c>
      <c r="J141" s="2">
        <v>47.4</v>
      </c>
      <c r="K141" s="1" t="s">
        <v>18</v>
      </c>
      <c r="L141" s="2">
        <v>20</v>
      </c>
      <c r="M141" s="2">
        <v>4.09</v>
      </c>
      <c r="N141" s="2">
        <v>422</v>
      </c>
      <c r="O141" s="1" t="s">
        <v>35</v>
      </c>
      <c r="P141" s="2">
        <v>10</v>
      </c>
      <c r="Q141" s="2">
        <v>57400000</v>
      </c>
      <c r="R141" s="1" t="s">
        <v>244</v>
      </c>
    </row>
    <row r="142" spans="1:18" ht="15.75" hidden="1" customHeight="1" x14ac:dyDescent="0.25">
      <c r="A142" s="1" t="s">
        <v>303</v>
      </c>
      <c r="B142" s="1" t="s">
        <v>304</v>
      </c>
      <c r="C142" s="1">
        <f>VLOOKUP(A142,[1]T_STATIONS_PE!$A$2:$K$146,9,0)</f>
        <v>683725.50199999998</v>
      </c>
      <c r="D142" s="1">
        <f>VLOOKUP(A142,[1]T_STATIONS_PE!$A$2:$K$146,10,0)</f>
        <v>6541164.4029999999</v>
      </c>
      <c r="E142" s="1" t="str">
        <f>VLOOKUP(A142,[1]T_STATIONS_PE!$A$2:$K$146,11,0)</f>
        <v>Coordonnées du point le plus profond (points de prélèvement eau et sédiment)</v>
      </c>
      <c r="F142" s="2">
        <v>21</v>
      </c>
      <c r="G142" s="1" t="s">
        <v>26</v>
      </c>
      <c r="H142" s="1" t="s">
        <v>20</v>
      </c>
      <c r="I142" s="1" t="s">
        <v>21</v>
      </c>
      <c r="J142" s="2">
        <v>61</v>
      </c>
      <c r="K142" s="1" t="s">
        <v>18</v>
      </c>
      <c r="L142" s="2">
        <v>20</v>
      </c>
      <c r="M142" s="2">
        <v>3.52</v>
      </c>
      <c r="N142" s="2">
        <v>502</v>
      </c>
      <c r="O142" s="1" t="s">
        <v>35</v>
      </c>
      <c r="P142" s="2">
        <v>0</v>
      </c>
      <c r="Q142" s="2">
        <v>69000000</v>
      </c>
      <c r="R142" s="1" t="s">
        <v>305</v>
      </c>
    </row>
    <row r="143" spans="1:18" ht="15.75" customHeight="1" x14ac:dyDescent="0.25">
      <c r="A143" s="1" t="s">
        <v>322</v>
      </c>
      <c r="B143" s="1" t="s">
        <v>323</v>
      </c>
      <c r="C143" s="1">
        <f>VLOOKUP(A143,[1]T_STATIONS_PE!$A$2:$K$146,9,0)</f>
        <v>699337.8</v>
      </c>
      <c r="D143" s="1">
        <f>VLOOKUP(A143,[1]T_STATIONS_PE!$A$2:$K$146,10,0)</f>
        <v>6542317.6239999998</v>
      </c>
      <c r="E143" s="1" t="str">
        <f>VLOOKUP(A143,[1]T_STATIONS_PE!$A$2:$K$146,11,0)</f>
        <v>Coordonnées du centroïde du plan d'eau</v>
      </c>
      <c r="F143" s="2">
        <v>21</v>
      </c>
      <c r="G143" s="1" t="s">
        <v>39</v>
      </c>
      <c r="H143" s="1" t="s">
        <v>40</v>
      </c>
      <c r="I143" s="1" t="s">
        <v>41</v>
      </c>
      <c r="J143" s="2">
        <v>68</v>
      </c>
      <c r="K143" s="1" t="s">
        <v>18</v>
      </c>
      <c r="L143" s="2">
        <v>24</v>
      </c>
      <c r="M143" s="2">
        <v>0.33</v>
      </c>
      <c r="N143" s="2">
        <v>631</v>
      </c>
      <c r="O143" s="1" t="s">
        <v>27</v>
      </c>
      <c r="P143" s="2">
        <v>1</v>
      </c>
      <c r="Q143" s="2">
        <v>12800000</v>
      </c>
      <c r="R143" s="1" t="s">
        <v>324</v>
      </c>
    </row>
    <row r="144" spans="1:18" ht="15.75" customHeight="1" x14ac:dyDescent="0.25">
      <c r="A144" s="1" t="s">
        <v>314</v>
      </c>
      <c r="B144" s="1" t="s">
        <v>315</v>
      </c>
      <c r="C144" s="1">
        <f>VLOOKUP(A144,[1]T_STATIONS_PE!$A$2:$K$146,9,0)</f>
        <v>691265.30599999998</v>
      </c>
      <c r="D144" s="1">
        <f>VLOOKUP(A144,[1]T_STATIONS_PE!$A$2:$K$146,10,0)</f>
        <v>6488477.9380000001</v>
      </c>
      <c r="E144" s="1" t="str">
        <f>VLOOKUP(A144,[1]T_STATIONS_PE!$A$2:$K$146,11,0)</f>
        <v>Coordonnées du centroïde du plan d'eau</v>
      </c>
      <c r="F144" s="2">
        <v>3</v>
      </c>
      <c r="G144" s="1" t="s">
        <v>39</v>
      </c>
      <c r="H144" s="1" t="s">
        <v>40</v>
      </c>
      <c r="I144" s="1" t="s">
        <v>41</v>
      </c>
      <c r="J144" s="2">
        <v>96</v>
      </c>
      <c r="K144" s="1" t="s">
        <v>18</v>
      </c>
      <c r="L144" s="2">
        <v>33</v>
      </c>
      <c r="M144" s="2">
        <v>0.45</v>
      </c>
      <c r="N144" s="2">
        <v>1196</v>
      </c>
      <c r="O144" s="1" t="s">
        <v>27</v>
      </c>
      <c r="P144" s="2">
        <v>0</v>
      </c>
      <c r="Q144" s="2">
        <v>22987000</v>
      </c>
      <c r="R144" s="1" t="s">
        <v>316</v>
      </c>
    </row>
    <row r="145" spans="1:18" ht="15.75" customHeight="1" x14ac:dyDescent="0.25">
      <c r="A145" s="1" t="s">
        <v>37</v>
      </c>
      <c r="B145" s="1" t="s">
        <v>38</v>
      </c>
      <c r="C145" s="1">
        <f>VLOOKUP(A145,[1]T_STATIONS_PE!$A$2:$K$146,9,0)</f>
        <v>784642.77899999998</v>
      </c>
      <c r="D145" s="1">
        <f>VLOOKUP(A145,[1]T_STATIONS_PE!$A$2:$K$146,10,0)</f>
        <v>6413705.216</v>
      </c>
      <c r="E145" s="1" t="str">
        <f>VLOOKUP(A145,[1]T_STATIONS_PE!$A$2:$K$146,11,0)</f>
        <v>Coordonnées du centroïde du plan d'eau</v>
      </c>
      <c r="F145" s="2">
        <v>8</v>
      </c>
      <c r="G145" s="1" t="s">
        <v>39</v>
      </c>
      <c r="H145" s="1" t="s">
        <v>40</v>
      </c>
      <c r="I145" s="1" t="s">
        <v>41</v>
      </c>
      <c r="J145" s="2">
        <v>110</v>
      </c>
      <c r="K145" s="1" t="s">
        <v>18</v>
      </c>
      <c r="L145" s="2">
        <v>36.700000000000003</v>
      </c>
      <c r="M145" s="2">
        <v>0.9</v>
      </c>
      <c r="N145" s="2">
        <v>1001</v>
      </c>
      <c r="O145" s="1" t="s">
        <v>27</v>
      </c>
      <c r="P145" s="2">
        <v>40</v>
      </c>
      <c r="Q145" s="2">
        <v>87451000</v>
      </c>
      <c r="R145" s="1" t="s">
        <v>42</v>
      </c>
    </row>
  </sheetData>
  <autoFilter ref="A1:R145" xr:uid="{00000000-0009-0000-0000-000009000000}">
    <filterColumn colId="7">
      <filters>
        <filter val="MEN"/>
      </filters>
    </filterColumn>
    <sortState xmlns:xlrd2="http://schemas.microsoft.com/office/spreadsheetml/2017/richdata2" ref="A2:R145">
      <sortCondition ref="L1:L145"/>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M37"/>
  <sheetViews>
    <sheetView zoomScale="110" zoomScaleNormal="110" workbookViewId="0">
      <selection activeCell="E14" sqref="E14"/>
    </sheetView>
  </sheetViews>
  <sheetFormatPr baseColWidth="10" defaultRowHeight="12.75" x14ac:dyDescent="0.2"/>
  <cols>
    <col min="1" max="1" width="7.42578125" customWidth="1"/>
    <col min="2" max="2" width="18.85546875" bestFit="1" customWidth="1"/>
    <col min="3" max="3" width="51.28515625" bestFit="1" customWidth="1"/>
    <col min="4" max="5" width="19.7109375" customWidth="1"/>
    <col min="6" max="6" width="20.28515625" customWidth="1"/>
    <col min="7" max="7" width="7" customWidth="1"/>
    <col min="11" max="11" width="15" customWidth="1"/>
  </cols>
  <sheetData>
    <row r="1" spans="2:13" ht="13.5" thickBot="1" x14ac:dyDescent="0.25"/>
    <row r="2" spans="2:13" ht="13.5" thickBot="1" x14ac:dyDescent="0.25">
      <c r="C2" s="212" t="s">
        <v>1117</v>
      </c>
      <c r="D2" s="213" t="s">
        <v>1164</v>
      </c>
      <c r="E2" s="213" t="s">
        <v>1165</v>
      </c>
      <c r="F2" s="213" t="s">
        <v>1166</v>
      </c>
      <c r="J2" s="214" t="s">
        <v>1118</v>
      </c>
      <c r="K2" t="s">
        <v>1119</v>
      </c>
      <c r="L2" t="s">
        <v>1120</v>
      </c>
      <c r="M2" t="s">
        <v>1121</v>
      </c>
    </row>
    <row r="3" spans="2:13" x14ac:dyDescent="0.2">
      <c r="B3" s="390" t="s">
        <v>1122</v>
      </c>
      <c r="C3" s="215" t="s">
        <v>1123</v>
      </c>
      <c r="D3" s="228">
        <v>435</v>
      </c>
      <c r="E3" s="228">
        <v>590</v>
      </c>
      <c r="F3" s="228">
        <v>570</v>
      </c>
      <c r="I3" s="216" t="s">
        <v>1167</v>
      </c>
      <c r="J3" s="217" t="e">
        <f>#REF!</f>
        <v>#REF!</v>
      </c>
      <c r="K3">
        <v>4</v>
      </c>
    </row>
    <row r="4" spans="2:13" x14ac:dyDescent="0.2">
      <c r="B4" s="391"/>
      <c r="C4" s="218"/>
      <c r="D4" s="227">
        <v>0</v>
      </c>
      <c r="E4" s="227">
        <v>0</v>
      </c>
      <c r="F4" s="227">
        <v>0</v>
      </c>
      <c r="I4" s="216" t="s">
        <v>1125</v>
      </c>
      <c r="J4" s="247" t="e">
        <f>#REF!</f>
        <v>#REF!</v>
      </c>
      <c r="K4">
        <v>4</v>
      </c>
    </row>
    <row r="5" spans="2:13" ht="13.5" thickBot="1" x14ac:dyDescent="0.25">
      <c r="B5" s="391"/>
      <c r="C5" s="220" t="s">
        <v>1126</v>
      </c>
      <c r="D5" s="255">
        <v>260</v>
      </c>
      <c r="E5" s="255">
        <v>310</v>
      </c>
      <c r="F5" s="255">
        <v>295</v>
      </c>
    </row>
    <row r="6" spans="2:13" x14ac:dyDescent="0.2">
      <c r="B6" s="391"/>
      <c r="C6" s="221" t="s">
        <v>1127</v>
      </c>
      <c r="D6" s="254">
        <v>60</v>
      </c>
      <c r="E6" s="254">
        <v>90</v>
      </c>
      <c r="F6" s="254">
        <v>110</v>
      </c>
      <c r="G6" s="222"/>
      <c r="I6" s="216" t="s">
        <v>1128</v>
      </c>
      <c r="J6" s="219" t="e">
        <f>(#REF!+(#REF!)*4)</f>
        <v>#REF!</v>
      </c>
      <c r="K6">
        <v>1</v>
      </c>
    </row>
    <row r="7" spans="2:13" ht="13.5" thickBot="1" x14ac:dyDescent="0.25">
      <c r="B7" s="392"/>
      <c r="C7" s="220" t="s">
        <v>1172</v>
      </c>
      <c r="D7" s="254">
        <v>135</v>
      </c>
      <c r="E7" s="254">
        <v>150</v>
      </c>
      <c r="F7" s="254">
        <v>150</v>
      </c>
      <c r="G7" s="222"/>
    </row>
    <row r="8" spans="2:13" x14ac:dyDescent="0.2">
      <c r="B8" s="388" t="s">
        <v>1130</v>
      </c>
      <c r="C8" s="223" t="s">
        <v>1131</v>
      </c>
      <c r="D8" s="248">
        <v>1425</v>
      </c>
      <c r="E8" s="229">
        <v>1750</v>
      </c>
      <c r="F8" s="249">
        <v>1500</v>
      </c>
      <c r="I8" s="216" t="s">
        <v>1132</v>
      </c>
      <c r="J8" s="219" t="e">
        <f>#REF!+#REF!</f>
        <v>#REF!</v>
      </c>
      <c r="K8">
        <v>1</v>
      </c>
    </row>
    <row r="9" spans="2:13" x14ac:dyDescent="0.2">
      <c r="B9" s="393"/>
      <c r="C9" s="218" t="s">
        <v>1133</v>
      </c>
      <c r="D9" s="250">
        <v>405</v>
      </c>
      <c r="E9" s="226">
        <v>480</v>
      </c>
      <c r="F9" s="251">
        <v>460</v>
      </c>
      <c r="I9" s="216" t="s">
        <v>1134</v>
      </c>
      <c r="J9" s="219" t="e">
        <f>#REF!</f>
        <v>#REF!</v>
      </c>
      <c r="K9">
        <v>1</v>
      </c>
    </row>
    <row r="10" spans="2:13" ht="13.5" thickBot="1" x14ac:dyDescent="0.25">
      <c r="B10" s="393"/>
      <c r="C10" s="220" t="s">
        <v>1135</v>
      </c>
      <c r="D10" s="250">
        <v>900</v>
      </c>
      <c r="E10" s="226">
        <v>1000.0000000000001</v>
      </c>
      <c r="F10" s="251">
        <v>920</v>
      </c>
    </row>
    <row r="11" spans="2:13" x14ac:dyDescent="0.2">
      <c r="B11" s="393"/>
      <c r="C11" s="221" t="s">
        <v>1136</v>
      </c>
      <c r="D11" s="250">
        <v>765</v>
      </c>
      <c r="E11" s="226">
        <v>860</v>
      </c>
      <c r="F11" s="251">
        <v>765</v>
      </c>
      <c r="I11" s="216" t="s">
        <v>1137</v>
      </c>
      <c r="J11" s="219" t="e">
        <f>#REF!+#REF!</f>
        <v>#REF!</v>
      </c>
      <c r="K11">
        <v>1</v>
      </c>
    </row>
    <row r="12" spans="2:13" ht="13.5" thickBot="1" x14ac:dyDescent="0.25">
      <c r="B12" s="393"/>
      <c r="C12" s="220" t="s">
        <v>1138</v>
      </c>
      <c r="D12" s="250">
        <v>1330</v>
      </c>
      <c r="E12" s="226">
        <v>1500</v>
      </c>
      <c r="F12" s="251">
        <v>1365</v>
      </c>
    </row>
    <row r="13" spans="2:13" ht="13.5" thickBot="1" x14ac:dyDescent="0.25">
      <c r="B13" s="389"/>
      <c r="C13" s="224" t="s">
        <v>1139</v>
      </c>
      <c r="D13" s="250">
        <v>6880</v>
      </c>
      <c r="E13" s="226">
        <v>7120</v>
      </c>
      <c r="F13" s="251">
        <v>7080</v>
      </c>
      <c r="I13" s="216" t="s">
        <v>1140</v>
      </c>
      <c r="J13" s="219" t="e">
        <f>#REF!</f>
        <v>#REF!</v>
      </c>
      <c r="K13">
        <v>1</v>
      </c>
    </row>
    <row r="14" spans="2:13" x14ac:dyDescent="0.2">
      <c r="B14" s="393" t="s">
        <v>1141</v>
      </c>
      <c r="C14" s="231" t="s">
        <v>1171</v>
      </c>
      <c r="D14" s="250">
        <v>1560</v>
      </c>
      <c r="E14" s="250">
        <v>1800</v>
      </c>
      <c r="F14" s="250">
        <v>1720</v>
      </c>
      <c r="I14" s="216" t="s">
        <v>1142</v>
      </c>
      <c r="J14" s="219" t="e">
        <f>#REF!+#REF!</f>
        <v>#REF!</v>
      </c>
      <c r="K14">
        <v>1</v>
      </c>
    </row>
    <row r="15" spans="2:13" ht="13.5" thickBot="1" x14ac:dyDescent="0.25">
      <c r="B15" s="389"/>
      <c r="C15" s="220" t="s">
        <v>1143</v>
      </c>
      <c r="D15" s="250">
        <v>1280</v>
      </c>
      <c r="E15" s="226">
        <v>1500</v>
      </c>
      <c r="F15" s="251">
        <v>1430</v>
      </c>
      <c r="I15" s="216" t="s">
        <v>1144</v>
      </c>
      <c r="J15" s="219">
        <f>E15</f>
        <v>1500</v>
      </c>
      <c r="K15">
        <v>1</v>
      </c>
    </row>
    <row r="16" spans="2:13" x14ac:dyDescent="0.2">
      <c r="B16" s="388" t="s">
        <v>1145</v>
      </c>
      <c r="C16" s="221" t="s">
        <v>1146</v>
      </c>
      <c r="D16" s="250">
        <v>210</v>
      </c>
      <c r="E16" s="226">
        <v>225</v>
      </c>
      <c r="F16" s="251">
        <v>210</v>
      </c>
    </row>
    <row r="17" spans="2:10" ht="13.5" thickBot="1" x14ac:dyDescent="0.25">
      <c r="B17" s="389"/>
      <c r="C17" s="220" t="s">
        <v>1147</v>
      </c>
      <c r="D17" s="252">
        <v>830</v>
      </c>
      <c r="E17" s="234">
        <v>890</v>
      </c>
      <c r="F17" s="253">
        <v>830</v>
      </c>
    </row>
    <row r="18" spans="2:10" x14ac:dyDescent="0.2">
      <c r="B18" s="388" t="s">
        <v>1148</v>
      </c>
      <c r="C18" s="230" t="s">
        <v>1149</v>
      </c>
      <c r="D18" s="236"/>
      <c r="E18" s="237"/>
      <c r="F18" s="238"/>
    </row>
    <row r="19" spans="2:10" ht="13.5" thickBot="1" x14ac:dyDescent="0.25">
      <c r="B19" s="389"/>
      <c r="C19" s="231" t="s">
        <v>1150</v>
      </c>
      <c r="D19" s="239"/>
      <c r="E19" s="240"/>
      <c r="F19" s="241"/>
      <c r="I19" s="216" t="s">
        <v>1148</v>
      </c>
      <c r="J19" s="219" t="e">
        <f>#REF!</f>
        <v>#REF!</v>
      </c>
    </row>
    <row r="20" spans="2:10" x14ac:dyDescent="0.2">
      <c r="B20" s="388" t="s">
        <v>1151</v>
      </c>
      <c r="C20" s="230" t="s">
        <v>1127</v>
      </c>
      <c r="D20" s="236"/>
      <c r="E20" s="237"/>
      <c r="F20" s="238"/>
    </row>
    <row r="21" spans="2:10" x14ac:dyDescent="0.2">
      <c r="B21" s="393"/>
      <c r="C21" s="231" t="s">
        <v>1152</v>
      </c>
      <c r="D21" s="242"/>
      <c r="E21" s="235"/>
      <c r="F21" s="243"/>
      <c r="I21" s="216" t="s">
        <v>1153</v>
      </c>
      <c r="J21" s="219" t="e">
        <f>#REF!+#REF!</f>
        <v>#REF!</v>
      </c>
    </row>
    <row r="22" spans="2:10" ht="13.5" thickBot="1" x14ac:dyDescent="0.25">
      <c r="B22" s="389"/>
      <c r="C22" s="231" t="s">
        <v>1154</v>
      </c>
      <c r="D22" s="239"/>
      <c r="E22" s="240"/>
      <c r="F22" s="241"/>
    </row>
    <row r="23" spans="2:10" x14ac:dyDescent="0.2">
      <c r="B23" s="388" t="s">
        <v>1155</v>
      </c>
      <c r="C23" s="230" t="s">
        <v>1149</v>
      </c>
      <c r="D23" s="236"/>
      <c r="E23" s="237"/>
      <c r="F23" s="238"/>
    </row>
    <row r="24" spans="2:10" ht="13.5" thickBot="1" x14ac:dyDescent="0.25">
      <c r="B24" s="389"/>
      <c r="C24" s="232" t="s">
        <v>1156</v>
      </c>
      <c r="D24" s="242"/>
      <c r="E24" s="235"/>
      <c r="F24" s="243"/>
      <c r="I24" s="216" t="s">
        <v>1157</v>
      </c>
      <c r="J24" s="219" t="e">
        <f>#REF!</f>
        <v>#REF!</v>
      </c>
    </row>
    <row r="25" spans="2:10" ht="13.5" thickBot="1" x14ac:dyDescent="0.25">
      <c r="B25" s="225" t="s">
        <v>1158</v>
      </c>
      <c r="C25" s="233" t="s">
        <v>1159</v>
      </c>
      <c r="D25" s="244"/>
      <c r="E25" s="245"/>
      <c r="F25" s="246"/>
      <c r="I25" s="216" t="s">
        <v>1158</v>
      </c>
      <c r="J25" s="219" t="e">
        <f>#REF!</f>
        <v>#REF!</v>
      </c>
    </row>
    <row r="26" spans="2:10" x14ac:dyDescent="0.2">
      <c r="B26" s="388" t="s">
        <v>1160</v>
      </c>
      <c r="C26" s="230" t="s">
        <v>1161</v>
      </c>
      <c r="D26" s="236"/>
      <c r="E26" s="237"/>
      <c r="F26" s="238"/>
    </row>
    <row r="27" spans="2:10" ht="13.5" thickBot="1" x14ac:dyDescent="0.25">
      <c r="B27" s="389"/>
      <c r="C27" s="231" t="s">
        <v>1124</v>
      </c>
      <c r="D27" s="239"/>
      <c r="E27" s="240"/>
      <c r="F27" s="241"/>
      <c r="I27" s="216" t="s">
        <v>1162</v>
      </c>
      <c r="J27" s="219" t="e">
        <f>#REF!</f>
        <v>#REF!</v>
      </c>
    </row>
    <row r="28" spans="2:10" x14ac:dyDescent="0.2">
      <c r="B28" s="388" t="s">
        <v>1163</v>
      </c>
      <c r="C28" s="230" t="s">
        <v>1127</v>
      </c>
      <c r="D28" s="236"/>
      <c r="E28" s="237"/>
      <c r="F28" s="238"/>
    </row>
    <row r="29" spans="2:10" ht="13.5" thickBot="1" x14ac:dyDescent="0.25">
      <c r="B29" s="389"/>
      <c r="C29" s="231" t="s">
        <v>1129</v>
      </c>
      <c r="D29" s="239"/>
      <c r="E29" s="240"/>
      <c r="F29" s="241"/>
      <c r="I29" s="216" t="s">
        <v>1163</v>
      </c>
      <c r="J29" s="219" t="e">
        <f>#REF!</f>
        <v>#REF!</v>
      </c>
    </row>
    <row r="33" spans="4:6" x14ac:dyDescent="0.2">
      <c r="D33" s="256">
        <v>1598.0639999999999</v>
      </c>
      <c r="E33" s="256">
        <v>1843.92</v>
      </c>
      <c r="F33" s="256">
        <v>1761.9679999999998</v>
      </c>
    </row>
    <row r="35" spans="4:6" x14ac:dyDescent="0.2">
      <c r="D35" s="256">
        <f>3*D7</f>
        <v>405</v>
      </c>
    </row>
    <row r="36" spans="4:6" x14ac:dyDescent="0.2">
      <c r="D36" s="256">
        <f>SUM(D16:D17)</f>
        <v>1040</v>
      </c>
    </row>
    <row r="37" spans="4:6" x14ac:dyDescent="0.2">
      <c r="D37" s="256">
        <f>SUM(D35:D36)</f>
        <v>1445</v>
      </c>
    </row>
  </sheetData>
  <mergeCells count="9">
    <mergeCell ref="B23:B24"/>
    <mergeCell ref="B26:B27"/>
    <mergeCell ref="B28:B29"/>
    <mergeCell ref="B3:B7"/>
    <mergeCell ref="B8:B13"/>
    <mergeCell ref="B14:B15"/>
    <mergeCell ref="B16:B17"/>
    <mergeCell ref="B18:B19"/>
    <mergeCell ref="B20:B2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M37"/>
  <sheetViews>
    <sheetView zoomScale="110" zoomScaleNormal="110" workbookViewId="0">
      <selection activeCell="E5" sqref="E5"/>
    </sheetView>
  </sheetViews>
  <sheetFormatPr baseColWidth="10" defaultRowHeight="12.75" x14ac:dyDescent="0.2"/>
  <cols>
    <col min="1" max="1" width="7.42578125" customWidth="1"/>
    <col min="2" max="2" width="18.85546875" bestFit="1" customWidth="1"/>
    <col min="3" max="3" width="51.28515625" bestFit="1" customWidth="1"/>
    <col min="4" max="5" width="19.7109375" customWidth="1"/>
    <col min="6" max="6" width="20.28515625" customWidth="1"/>
    <col min="7" max="7" width="7" customWidth="1"/>
    <col min="11" max="11" width="15" customWidth="1"/>
  </cols>
  <sheetData>
    <row r="1" spans="2:13" ht="13.5" thickBot="1" x14ac:dyDescent="0.25"/>
    <row r="2" spans="2:13" ht="13.5" thickBot="1" x14ac:dyDescent="0.25">
      <c r="C2" s="212" t="s">
        <v>1117</v>
      </c>
      <c r="D2" s="213" t="s">
        <v>1164</v>
      </c>
      <c r="E2" s="213" t="s">
        <v>1165</v>
      </c>
      <c r="F2" s="213" t="s">
        <v>1166</v>
      </c>
      <c r="J2" s="214" t="s">
        <v>1118</v>
      </c>
      <c r="K2" t="s">
        <v>1119</v>
      </c>
      <c r="L2" t="s">
        <v>1120</v>
      </c>
      <c r="M2" t="s">
        <v>1121</v>
      </c>
    </row>
    <row r="3" spans="2:13" x14ac:dyDescent="0.2">
      <c r="B3" s="390" t="s">
        <v>1122</v>
      </c>
      <c r="C3" s="215" t="s">
        <v>1123</v>
      </c>
      <c r="D3" s="228">
        <v>445.61399999999998</v>
      </c>
      <c r="E3" s="228">
        <v>604.39599999999996</v>
      </c>
      <c r="F3" s="228">
        <v>583.90800000000002</v>
      </c>
      <c r="I3" s="216" t="s">
        <v>1167</v>
      </c>
      <c r="J3" s="217" t="e">
        <f>#REF!</f>
        <v>#REF!</v>
      </c>
      <c r="K3">
        <v>4</v>
      </c>
    </row>
    <row r="4" spans="2:13" x14ac:dyDescent="0.2">
      <c r="B4" s="391"/>
      <c r="C4" s="218"/>
      <c r="D4" s="227"/>
      <c r="E4" s="227"/>
      <c r="F4" s="227"/>
      <c r="I4" s="216" t="s">
        <v>1125</v>
      </c>
      <c r="J4" s="247" t="e">
        <f>#REF!</f>
        <v>#REF!</v>
      </c>
      <c r="K4">
        <v>4</v>
      </c>
    </row>
    <row r="5" spans="2:13" ht="13.5" thickBot="1" x14ac:dyDescent="0.25">
      <c r="B5" s="391"/>
      <c r="C5" s="220" t="s">
        <v>1126</v>
      </c>
      <c r="D5" s="255">
        <v>266.34399999999999</v>
      </c>
      <c r="E5" s="255">
        <v>317.56399999999996</v>
      </c>
      <c r="F5" s="255">
        <v>302.19799999999998</v>
      </c>
    </row>
    <row r="6" spans="2:13" x14ac:dyDescent="0.2">
      <c r="B6" s="391"/>
      <c r="C6" s="221" t="s">
        <v>1127</v>
      </c>
      <c r="D6" s="254">
        <v>61.463999999999999</v>
      </c>
      <c r="E6" s="254">
        <v>92.195999999999998</v>
      </c>
      <c r="F6" s="254">
        <v>112.684</v>
      </c>
      <c r="G6" s="222"/>
      <c r="I6" s="216" t="s">
        <v>1128</v>
      </c>
      <c r="J6" s="219" t="e">
        <f>(#REF!+(#REF!)*4)</f>
        <v>#REF!</v>
      </c>
      <c r="K6">
        <v>1</v>
      </c>
    </row>
    <row r="7" spans="2:13" ht="13.5" thickBot="1" x14ac:dyDescent="0.25">
      <c r="B7" s="392"/>
      <c r="C7" s="220" t="s">
        <v>1172</v>
      </c>
      <c r="D7" s="254">
        <v>138.29399999999998</v>
      </c>
      <c r="E7" s="254">
        <v>153.66</v>
      </c>
      <c r="F7" s="254">
        <v>153.66</v>
      </c>
      <c r="G7" s="222"/>
    </row>
    <row r="8" spans="2:13" x14ac:dyDescent="0.2">
      <c r="B8" s="388" t="s">
        <v>1130</v>
      </c>
      <c r="C8" s="223" t="s">
        <v>1131</v>
      </c>
      <c r="D8" s="248">
        <v>1459.77</v>
      </c>
      <c r="E8" s="229">
        <v>1792.7</v>
      </c>
      <c r="F8" s="249">
        <v>1536.6</v>
      </c>
      <c r="I8" s="216" t="s">
        <v>1132</v>
      </c>
      <c r="J8" s="219" t="e">
        <f>#REF!+#REF!</f>
        <v>#REF!</v>
      </c>
      <c r="K8">
        <v>1</v>
      </c>
    </row>
    <row r="9" spans="2:13" x14ac:dyDescent="0.2">
      <c r="B9" s="393"/>
      <c r="C9" s="218" t="s">
        <v>1133</v>
      </c>
      <c r="D9" s="250">
        <v>414.88200000000001</v>
      </c>
      <c r="E9" s="226">
        <v>491.71199999999999</v>
      </c>
      <c r="F9" s="251">
        <v>471.22399999999999</v>
      </c>
      <c r="I9" s="216" t="s">
        <v>1134</v>
      </c>
      <c r="J9" s="219" t="e">
        <f>#REF!</f>
        <v>#REF!</v>
      </c>
      <c r="K9">
        <v>1</v>
      </c>
    </row>
    <row r="10" spans="2:13" ht="13.5" thickBot="1" x14ac:dyDescent="0.25">
      <c r="B10" s="393"/>
      <c r="C10" s="220" t="s">
        <v>1135</v>
      </c>
      <c r="D10" s="250">
        <v>921.96</v>
      </c>
      <c r="E10" s="226">
        <v>1024.4000000000001</v>
      </c>
      <c r="F10" s="251">
        <v>942.44799999999998</v>
      </c>
    </row>
    <row r="11" spans="2:13" x14ac:dyDescent="0.2">
      <c r="B11" s="393"/>
      <c r="C11" s="221" t="s">
        <v>1136</v>
      </c>
      <c r="D11" s="250">
        <v>783.66599999999994</v>
      </c>
      <c r="E11" s="226">
        <v>880.98399999999992</v>
      </c>
      <c r="F11" s="251">
        <v>783.66599999999994</v>
      </c>
      <c r="I11" s="216" t="s">
        <v>1137</v>
      </c>
      <c r="J11" s="219" t="e">
        <f>#REF!+#REF!</f>
        <v>#REF!</v>
      </c>
      <c r="K11">
        <v>1</v>
      </c>
    </row>
    <row r="12" spans="2:13" ht="13.5" thickBot="1" x14ac:dyDescent="0.25">
      <c r="B12" s="393"/>
      <c r="C12" s="220" t="s">
        <v>1138</v>
      </c>
      <c r="D12" s="250">
        <v>1362.452</v>
      </c>
      <c r="E12" s="226">
        <v>1536.6</v>
      </c>
      <c r="F12" s="251">
        <v>1398.306</v>
      </c>
    </row>
    <row r="13" spans="2:13" ht="13.5" thickBot="1" x14ac:dyDescent="0.25">
      <c r="B13" s="389"/>
      <c r="C13" s="224" t="s">
        <v>1139</v>
      </c>
      <c r="D13" s="250">
        <v>7047.8719999999994</v>
      </c>
      <c r="E13" s="226">
        <v>7293.7280000000001</v>
      </c>
      <c r="F13" s="251">
        <v>7252.7519999999995</v>
      </c>
      <c r="I13" s="216" t="s">
        <v>1140</v>
      </c>
      <c r="J13" s="219" t="e">
        <f>#REF!</f>
        <v>#REF!</v>
      </c>
      <c r="K13">
        <v>1</v>
      </c>
    </row>
    <row r="14" spans="2:13" x14ac:dyDescent="0.2">
      <c r="B14" s="393" t="s">
        <v>1141</v>
      </c>
      <c r="C14" s="231" t="s">
        <v>1171</v>
      </c>
      <c r="D14" s="250">
        <v>1598.0639999999999</v>
      </c>
      <c r="E14" s="250">
        <v>1843.92</v>
      </c>
      <c r="F14" s="250">
        <v>1761.9679999999998</v>
      </c>
      <c r="I14" s="216" t="s">
        <v>1142</v>
      </c>
      <c r="J14" s="219" t="e">
        <f>#REF!+#REF!</f>
        <v>#REF!</v>
      </c>
      <c r="K14">
        <v>1</v>
      </c>
    </row>
    <row r="15" spans="2:13" ht="13.5" thickBot="1" x14ac:dyDescent="0.25">
      <c r="B15" s="389"/>
      <c r="C15" s="220" t="s">
        <v>1143</v>
      </c>
      <c r="D15" s="250">
        <v>1311.232</v>
      </c>
      <c r="E15" s="226">
        <v>1536.6</v>
      </c>
      <c r="F15" s="251">
        <v>1464.8920000000001</v>
      </c>
      <c r="I15" s="216" t="s">
        <v>1144</v>
      </c>
      <c r="J15" s="219">
        <f>E15</f>
        <v>1536.6</v>
      </c>
      <c r="K15">
        <v>1</v>
      </c>
    </row>
    <row r="16" spans="2:13" x14ac:dyDescent="0.2">
      <c r="B16" s="388" t="s">
        <v>1145</v>
      </c>
      <c r="C16" s="221" t="s">
        <v>1146</v>
      </c>
      <c r="D16" s="250">
        <v>215.124</v>
      </c>
      <c r="E16" s="226">
        <v>230.49</v>
      </c>
      <c r="F16" s="251">
        <v>215.124</v>
      </c>
    </row>
    <row r="17" spans="2:10" ht="13.5" thickBot="1" x14ac:dyDescent="0.25">
      <c r="B17" s="389"/>
      <c r="C17" s="220" t="s">
        <v>1147</v>
      </c>
      <c r="D17" s="252">
        <v>850.25199999999995</v>
      </c>
      <c r="E17" s="234">
        <v>911.71600000000001</v>
      </c>
      <c r="F17" s="253">
        <v>850.25199999999995</v>
      </c>
    </row>
    <row r="18" spans="2:10" x14ac:dyDescent="0.2">
      <c r="B18" s="388" t="s">
        <v>1148</v>
      </c>
      <c r="C18" s="230" t="s">
        <v>1149</v>
      </c>
      <c r="D18" s="236"/>
      <c r="E18" s="237"/>
      <c r="F18" s="238"/>
    </row>
    <row r="19" spans="2:10" ht="13.5" thickBot="1" x14ac:dyDescent="0.25">
      <c r="B19" s="389"/>
      <c r="C19" s="231" t="s">
        <v>1150</v>
      </c>
      <c r="D19" s="239"/>
      <c r="E19" s="240"/>
      <c r="F19" s="241"/>
      <c r="I19" s="216" t="s">
        <v>1148</v>
      </c>
      <c r="J19" s="219" t="e">
        <f>#REF!</f>
        <v>#REF!</v>
      </c>
    </row>
    <row r="20" spans="2:10" x14ac:dyDescent="0.2">
      <c r="B20" s="388" t="s">
        <v>1151</v>
      </c>
      <c r="C20" s="230" t="s">
        <v>1127</v>
      </c>
      <c r="D20" s="236"/>
      <c r="E20" s="237"/>
      <c r="F20" s="238"/>
    </row>
    <row r="21" spans="2:10" x14ac:dyDescent="0.2">
      <c r="B21" s="393"/>
      <c r="C21" s="231" t="s">
        <v>1152</v>
      </c>
      <c r="D21" s="242"/>
      <c r="E21" s="235"/>
      <c r="F21" s="243"/>
      <c r="I21" s="216" t="s">
        <v>1153</v>
      </c>
      <c r="J21" s="219" t="e">
        <f>#REF!+#REF!</f>
        <v>#REF!</v>
      </c>
    </row>
    <row r="22" spans="2:10" ht="13.5" thickBot="1" x14ac:dyDescent="0.25">
      <c r="B22" s="389"/>
      <c r="C22" s="231" t="s">
        <v>1154</v>
      </c>
      <c r="D22" s="239"/>
      <c r="E22" s="240"/>
      <c r="F22" s="241"/>
    </row>
    <row r="23" spans="2:10" x14ac:dyDescent="0.2">
      <c r="B23" s="388" t="s">
        <v>1155</v>
      </c>
      <c r="C23" s="230" t="s">
        <v>1149</v>
      </c>
      <c r="D23" s="236"/>
      <c r="E23" s="237"/>
      <c r="F23" s="238"/>
    </row>
    <row r="24" spans="2:10" ht="13.5" thickBot="1" x14ac:dyDescent="0.25">
      <c r="B24" s="389"/>
      <c r="C24" s="232" t="s">
        <v>1156</v>
      </c>
      <c r="D24" s="242"/>
      <c r="E24" s="235"/>
      <c r="F24" s="243"/>
      <c r="I24" s="216" t="s">
        <v>1157</v>
      </c>
      <c r="J24" s="219" t="e">
        <f>#REF!</f>
        <v>#REF!</v>
      </c>
    </row>
    <row r="25" spans="2:10" ht="13.5" thickBot="1" x14ac:dyDescent="0.25">
      <c r="B25" s="225" t="s">
        <v>1158</v>
      </c>
      <c r="C25" s="233" t="s">
        <v>1159</v>
      </c>
      <c r="D25" s="244"/>
      <c r="E25" s="245"/>
      <c r="F25" s="246"/>
      <c r="I25" s="216" t="s">
        <v>1158</v>
      </c>
      <c r="J25" s="219" t="e">
        <f>#REF!</f>
        <v>#REF!</v>
      </c>
    </row>
    <row r="26" spans="2:10" x14ac:dyDescent="0.2">
      <c r="B26" s="388" t="s">
        <v>1160</v>
      </c>
      <c r="C26" s="230" t="s">
        <v>1161</v>
      </c>
      <c r="D26" s="236"/>
      <c r="E26" s="237"/>
      <c r="F26" s="238"/>
    </row>
    <row r="27" spans="2:10" ht="13.5" thickBot="1" x14ac:dyDescent="0.25">
      <c r="B27" s="389"/>
      <c r="C27" s="231" t="s">
        <v>1124</v>
      </c>
      <c r="D27" s="239"/>
      <c r="E27" s="240"/>
      <c r="F27" s="241"/>
      <c r="I27" s="216" t="s">
        <v>1162</v>
      </c>
      <c r="J27" s="219" t="e">
        <f>#REF!</f>
        <v>#REF!</v>
      </c>
    </row>
    <row r="28" spans="2:10" x14ac:dyDescent="0.2">
      <c r="B28" s="388" t="s">
        <v>1163</v>
      </c>
      <c r="C28" s="230" t="s">
        <v>1127</v>
      </c>
      <c r="D28" s="236"/>
      <c r="E28" s="237"/>
      <c r="F28" s="238"/>
    </row>
    <row r="29" spans="2:10" ht="13.5" thickBot="1" x14ac:dyDescent="0.25">
      <c r="B29" s="389"/>
      <c r="C29" s="231" t="s">
        <v>1129</v>
      </c>
      <c r="D29" s="239"/>
      <c r="E29" s="240"/>
      <c r="F29" s="241"/>
      <c r="I29" s="216" t="s">
        <v>1163</v>
      </c>
      <c r="J29" s="219" t="e">
        <f>#REF!</f>
        <v>#REF!</v>
      </c>
    </row>
    <row r="33" spans="4:6" x14ac:dyDescent="0.2">
      <c r="D33" s="256">
        <v>1598.0639999999999</v>
      </c>
      <c r="E33" s="256">
        <v>1843.92</v>
      </c>
      <c r="F33" s="256">
        <v>1761.9679999999998</v>
      </c>
    </row>
    <row r="35" spans="4:6" x14ac:dyDescent="0.2">
      <c r="D35" s="256">
        <f>3*D7</f>
        <v>414.88199999999995</v>
      </c>
    </row>
    <row r="36" spans="4:6" x14ac:dyDescent="0.2">
      <c r="D36" s="256">
        <f>SUM(D16:D17)</f>
        <v>1065.376</v>
      </c>
    </row>
    <row r="37" spans="4:6" x14ac:dyDescent="0.2">
      <c r="D37" s="256">
        <f>SUM(D35:D36)</f>
        <v>1480.2579999999998</v>
      </c>
    </row>
  </sheetData>
  <mergeCells count="9">
    <mergeCell ref="B23:B24"/>
    <mergeCell ref="B26:B27"/>
    <mergeCell ref="B28:B29"/>
    <mergeCell ref="B3:B7"/>
    <mergeCell ref="B8:B13"/>
    <mergeCell ref="B14:B15"/>
    <mergeCell ref="B16:B17"/>
    <mergeCell ref="B18:B19"/>
    <mergeCell ref="B20:B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2:J16403"/>
  <sheetViews>
    <sheetView workbookViewId="0">
      <selection activeCell="C15" sqref="C15"/>
    </sheetView>
  </sheetViews>
  <sheetFormatPr baseColWidth="10" defaultRowHeight="15.75" customHeight="1" x14ac:dyDescent="0.2"/>
  <cols>
    <col min="2" max="2" width="44.28515625" style="10" customWidth="1"/>
    <col min="3" max="3" width="89.85546875" customWidth="1"/>
    <col min="10" max="10" width="8.85546875" customWidth="1"/>
    <col min="11" max="11" width="28.28515625" customWidth="1"/>
  </cols>
  <sheetData>
    <row r="2" spans="2:3" ht="15.75" customHeight="1" x14ac:dyDescent="0.2">
      <c r="B2" s="292" t="s">
        <v>600</v>
      </c>
      <c r="C2" s="292"/>
    </row>
    <row r="4" spans="2:3" ht="15.75" customHeight="1" x14ac:dyDescent="0.2">
      <c r="B4" s="11" t="s">
        <v>0</v>
      </c>
      <c r="C4" s="8" t="s">
        <v>540</v>
      </c>
    </row>
    <row r="5" spans="2:3" ht="15.75" customHeight="1" x14ac:dyDescent="0.2">
      <c r="B5" s="11" t="s">
        <v>407</v>
      </c>
      <c r="C5" s="8" t="s">
        <v>541</v>
      </c>
    </row>
    <row r="6" spans="2:3" ht="15.75" customHeight="1" x14ac:dyDescent="0.2">
      <c r="B6" s="11" t="s">
        <v>839</v>
      </c>
      <c r="C6" s="8" t="s">
        <v>950</v>
      </c>
    </row>
    <row r="7" spans="2:3" ht="15.75" customHeight="1" x14ac:dyDescent="0.2">
      <c r="B7" s="11" t="s">
        <v>834</v>
      </c>
      <c r="C7" s="8" t="s">
        <v>948</v>
      </c>
    </row>
    <row r="8" spans="2:3" ht="15.75" customHeight="1" x14ac:dyDescent="0.2">
      <c r="B8" s="64" t="s">
        <v>833</v>
      </c>
      <c r="C8" s="8" t="s">
        <v>949</v>
      </c>
    </row>
    <row r="9" spans="2:3" ht="15.75" customHeight="1" x14ac:dyDescent="0.2">
      <c r="B9" s="11" t="s">
        <v>828</v>
      </c>
      <c r="C9" s="289" t="s">
        <v>835</v>
      </c>
    </row>
    <row r="10" spans="2:3" ht="15.75" customHeight="1" x14ac:dyDescent="0.2">
      <c r="B10" s="11" t="s">
        <v>829</v>
      </c>
      <c r="C10" s="290"/>
    </row>
    <row r="11" spans="2:3" ht="15.75" customHeight="1" x14ac:dyDescent="0.2">
      <c r="B11" s="11" t="s">
        <v>830</v>
      </c>
      <c r="C11" s="290"/>
    </row>
    <row r="12" spans="2:3" ht="15.75" customHeight="1" x14ac:dyDescent="0.2">
      <c r="B12" s="11" t="s">
        <v>831</v>
      </c>
      <c r="C12" s="290"/>
    </row>
    <row r="13" spans="2:3" ht="15.75" customHeight="1" x14ac:dyDescent="0.2">
      <c r="B13" s="11" t="s">
        <v>832</v>
      </c>
      <c r="C13" s="291"/>
    </row>
    <row r="14" spans="2:3" ht="15.75" customHeight="1" x14ac:dyDescent="0.2">
      <c r="B14" s="35" t="s">
        <v>2</v>
      </c>
      <c r="C14" s="34" t="s">
        <v>837</v>
      </c>
    </row>
    <row r="15" spans="2:3" ht="15.75" customHeight="1" x14ac:dyDescent="0.2">
      <c r="B15" s="35" t="s">
        <v>827</v>
      </c>
      <c r="C15" s="34" t="s">
        <v>838</v>
      </c>
    </row>
    <row r="16" spans="2:3" ht="15.75" customHeight="1" x14ac:dyDescent="0.2">
      <c r="B16" s="11" t="s">
        <v>539</v>
      </c>
      <c r="C16" s="293" t="s">
        <v>957</v>
      </c>
    </row>
    <row r="17" spans="2:10" ht="15.75" customHeight="1" x14ac:dyDescent="0.2">
      <c r="B17" s="11" t="s">
        <v>652</v>
      </c>
      <c r="C17" s="293"/>
    </row>
    <row r="18" spans="2:10" ht="15.75" customHeight="1" x14ac:dyDescent="0.2">
      <c r="B18" s="72" t="s">
        <v>692</v>
      </c>
      <c r="C18" s="290" t="s">
        <v>836</v>
      </c>
    </row>
    <row r="19" spans="2:10" ht="15.75" customHeight="1" x14ac:dyDescent="0.2">
      <c r="B19" s="72" t="s">
        <v>693</v>
      </c>
      <c r="C19" s="290"/>
    </row>
    <row r="20" spans="2:10" ht="15.75" customHeight="1" x14ac:dyDescent="0.2">
      <c r="B20" s="72" t="s">
        <v>694</v>
      </c>
      <c r="C20" s="290"/>
    </row>
    <row r="21" spans="2:10" ht="15.75" customHeight="1" x14ac:dyDescent="0.2">
      <c r="B21" s="72" t="s">
        <v>695</v>
      </c>
      <c r="C21" s="290"/>
    </row>
    <row r="22" spans="2:10" ht="15.75" customHeight="1" x14ac:dyDescent="0.2">
      <c r="B22" s="72" t="s">
        <v>696</v>
      </c>
      <c r="C22" s="291"/>
    </row>
    <row r="23" spans="2:10" ht="15.75" customHeight="1" thickBot="1" x14ac:dyDescent="0.25">
      <c r="B23" s="64" t="s">
        <v>1043</v>
      </c>
      <c r="C23" s="294" t="s">
        <v>958</v>
      </c>
    </row>
    <row r="24" spans="2:10" ht="15.75" customHeight="1" x14ac:dyDescent="0.2">
      <c r="B24" s="64" t="s">
        <v>1044</v>
      </c>
      <c r="C24" s="295"/>
      <c r="J24" s="148" t="s">
        <v>1048</v>
      </c>
    </row>
    <row r="25" spans="2:10" ht="15.75" customHeight="1" x14ac:dyDescent="0.2">
      <c r="B25" s="64" t="s">
        <v>1045</v>
      </c>
      <c r="C25" s="295"/>
    </row>
    <row r="26" spans="2:10" ht="15.75" customHeight="1" x14ac:dyDescent="0.2">
      <c r="B26" s="64" t="s">
        <v>1046</v>
      </c>
      <c r="C26" s="295"/>
    </row>
    <row r="27" spans="2:10" ht="15.75" customHeight="1" x14ac:dyDescent="0.2">
      <c r="B27" s="64" t="s">
        <v>1047</v>
      </c>
      <c r="C27" s="296"/>
    </row>
    <row r="28" spans="2:10" ht="15.75" customHeight="1" x14ac:dyDescent="0.2">
      <c r="B28" s="64" t="s">
        <v>1049</v>
      </c>
      <c r="C28" s="159" t="s">
        <v>1050</v>
      </c>
    </row>
    <row r="29" spans="2:10" ht="15.75" customHeight="1" x14ac:dyDescent="0.2">
      <c r="B29" s="8" t="s">
        <v>641</v>
      </c>
      <c r="C29" s="158" t="s">
        <v>653</v>
      </c>
    </row>
    <row r="30" spans="2:10" ht="15.75" customHeight="1" x14ac:dyDescent="0.2">
      <c r="B30" s="8" t="s">
        <v>642</v>
      </c>
      <c r="C30" s="158" t="s">
        <v>654</v>
      </c>
    </row>
    <row r="31" spans="2:10" ht="15.75" customHeight="1" x14ac:dyDescent="0.2">
      <c r="B31" s="73" t="s">
        <v>420</v>
      </c>
      <c r="C31" s="8" t="s">
        <v>542</v>
      </c>
    </row>
    <row r="32" spans="2:10" ht="15.75" customHeight="1" x14ac:dyDescent="0.2">
      <c r="B32" s="35" t="s">
        <v>408</v>
      </c>
      <c r="C32" s="290" t="s">
        <v>543</v>
      </c>
    </row>
    <row r="33" spans="2:3" ht="15.75" customHeight="1" x14ac:dyDescent="0.2">
      <c r="B33" s="35" t="s">
        <v>472</v>
      </c>
      <c r="C33" s="290"/>
    </row>
    <row r="34" spans="2:3" ht="15.75" customHeight="1" x14ac:dyDescent="0.2">
      <c r="B34" s="35" t="s">
        <v>640</v>
      </c>
      <c r="C34" s="290"/>
    </row>
    <row r="35" spans="2:3" ht="15.75" customHeight="1" x14ac:dyDescent="0.2">
      <c r="B35" s="35" t="s">
        <v>473</v>
      </c>
      <c r="C35" s="290"/>
    </row>
    <row r="36" spans="2:3" ht="15.75" customHeight="1" x14ac:dyDescent="0.2">
      <c r="B36" s="36" t="s">
        <v>604</v>
      </c>
      <c r="C36" s="289" t="s">
        <v>594</v>
      </c>
    </row>
    <row r="37" spans="2:3" ht="15.75" customHeight="1" x14ac:dyDescent="0.2">
      <c r="B37" s="36" t="s">
        <v>605</v>
      </c>
      <c r="C37" s="290"/>
    </row>
    <row r="38" spans="2:3" ht="15.75" customHeight="1" x14ac:dyDescent="0.2">
      <c r="B38" s="36" t="s">
        <v>454</v>
      </c>
      <c r="C38" s="290"/>
    </row>
    <row r="39" spans="2:3" ht="15.75" customHeight="1" x14ac:dyDescent="0.2">
      <c r="B39" s="36" t="s">
        <v>405</v>
      </c>
      <c r="C39" s="290"/>
    </row>
    <row r="40" spans="2:3" ht="15.75" customHeight="1" x14ac:dyDescent="0.2">
      <c r="B40" s="36" t="s">
        <v>428</v>
      </c>
      <c r="C40" s="290"/>
    </row>
    <row r="41" spans="2:3" ht="15.75" customHeight="1" x14ac:dyDescent="0.2">
      <c r="B41" s="36" t="s">
        <v>441</v>
      </c>
      <c r="C41" s="290"/>
    </row>
    <row r="42" spans="2:3" ht="15.75" customHeight="1" x14ac:dyDescent="0.2">
      <c r="B42" s="36" t="s">
        <v>624</v>
      </c>
      <c r="C42" s="290"/>
    </row>
    <row r="43" spans="2:3" ht="15.75" customHeight="1" x14ac:dyDescent="0.2">
      <c r="B43" s="36" t="s">
        <v>625</v>
      </c>
      <c r="C43" s="290"/>
    </row>
    <row r="44" spans="2:3" ht="15.75" customHeight="1" x14ac:dyDescent="0.2">
      <c r="B44" s="12" t="s">
        <v>606</v>
      </c>
      <c r="C44" s="289" t="s">
        <v>595</v>
      </c>
    </row>
    <row r="45" spans="2:3" ht="15.75" customHeight="1" x14ac:dyDescent="0.2">
      <c r="B45" s="12" t="s">
        <v>607</v>
      </c>
      <c r="C45" s="290"/>
    </row>
    <row r="46" spans="2:3" ht="15.75" customHeight="1" x14ac:dyDescent="0.2">
      <c r="B46" s="12" t="s">
        <v>455</v>
      </c>
      <c r="C46" s="290"/>
    </row>
    <row r="47" spans="2:3" ht="15.75" customHeight="1" x14ac:dyDescent="0.2">
      <c r="B47" s="12" t="s">
        <v>404</v>
      </c>
      <c r="C47" s="290"/>
    </row>
    <row r="48" spans="2:3" ht="15.75" customHeight="1" x14ac:dyDescent="0.2">
      <c r="B48" s="12" t="s">
        <v>429</v>
      </c>
      <c r="C48" s="290"/>
    </row>
    <row r="49" spans="2:3" ht="15.75" customHeight="1" x14ac:dyDescent="0.2">
      <c r="B49" s="12" t="s">
        <v>442</v>
      </c>
      <c r="C49" s="290"/>
    </row>
    <row r="50" spans="2:3" ht="15.75" customHeight="1" x14ac:dyDescent="0.2">
      <c r="B50" s="12" t="s">
        <v>626</v>
      </c>
      <c r="C50" s="290"/>
    </row>
    <row r="51" spans="2:3" ht="15.75" customHeight="1" x14ac:dyDescent="0.2">
      <c r="B51" s="12" t="s">
        <v>627</v>
      </c>
      <c r="C51" s="291"/>
    </row>
    <row r="52" spans="2:3" ht="15.75" customHeight="1" x14ac:dyDescent="0.2">
      <c r="B52" s="37" t="s">
        <v>608</v>
      </c>
      <c r="C52" s="289" t="s">
        <v>596</v>
      </c>
    </row>
    <row r="53" spans="2:3" ht="15.75" customHeight="1" x14ac:dyDescent="0.2">
      <c r="B53" s="37" t="s">
        <v>609</v>
      </c>
      <c r="C53" s="290"/>
    </row>
    <row r="54" spans="2:3" ht="15.75" customHeight="1" x14ac:dyDescent="0.2">
      <c r="B54" s="37" t="s">
        <v>456</v>
      </c>
      <c r="C54" s="290"/>
    </row>
    <row r="55" spans="2:3" ht="15.75" customHeight="1" x14ac:dyDescent="0.2">
      <c r="B55" s="37" t="s">
        <v>406</v>
      </c>
      <c r="C55" s="290"/>
    </row>
    <row r="56" spans="2:3" ht="15.75" customHeight="1" x14ac:dyDescent="0.2">
      <c r="B56" s="37" t="s">
        <v>430</v>
      </c>
      <c r="C56" s="290"/>
    </row>
    <row r="57" spans="2:3" ht="15.75" customHeight="1" x14ac:dyDescent="0.2">
      <c r="B57" s="37" t="s">
        <v>443</v>
      </c>
      <c r="C57" s="290"/>
    </row>
    <row r="58" spans="2:3" ht="15.75" customHeight="1" x14ac:dyDescent="0.2">
      <c r="B58" s="37" t="s">
        <v>628</v>
      </c>
      <c r="C58" s="290"/>
    </row>
    <row r="59" spans="2:3" ht="15.75" customHeight="1" x14ac:dyDescent="0.2">
      <c r="B59" s="37" t="s">
        <v>629</v>
      </c>
      <c r="C59" s="291"/>
    </row>
    <row r="60" spans="2:3" ht="15.75" customHeight="1" x14ac:dyDescent="0.2">
      <c r="B60" s="38" t="s">
        <v>610</v>
      </c>
      <c r="C60" s="289" t="s">
        <v>599</v>
      </c>
    </row>
    <row r="61" spans="2:3" ht="15.75" customHeight="1" x14ac:dyDescent="0.2">
      <c r="B61" s="38" t="s">
        <v>611</v>
      </c>
      <c r="C61" s="290"/>
    </row>
    <row r="62" spans="2:3" ht="15.75" customHeight="1" x14ac:dyDescent="0.2">
      <c r="B62" s="38" t="s">
        <v>457</v>
      </c>
      <c r="C62" s="290"/>
    </row>
    <row r="63" spans="2:3" ht="15.75" customHeight="1" x14ac:dyDescent="0.2">
      <c r="B63" s="38" t="s">
        <v>417</v>
      </c>
      <c r="C63" s="290"/>
    </row>
    <row r="64" spans="2:3" ht="15.75" customHeight="1" x14ac:dyDescent="0.2">
      <c r="B64" s="38" t="s">
        <v>431</v>
      </c>
      <c r="C64" s="290"/>
    </row>
    <row r="65" spans="2:3" ht="15.75" customHeight="1" x14ac:dyDescent="0.2">
      <c r="B65" s="38" t="s">
        <v>444</v>
      </c>
      <c r="C65" s="290"/>
    </row>
    <row r="66" spans="2:3" ht="15.75" customHeight="1" x14ac:dyDescent="0.2">
      <c r="B66" s="38" t="s">
        <v>630</v>
      </c>
      <c r="C66" s="290"/>
    </row>
    <row r="67" spans="2:3" ht="15.75" customHeight="1" x14ac:dyDescent="0.2">
      <c r="B67" s="38" t="s">
        <v>631</v>
      </c>
      <c r="C67" s="291"/>
    </row>
    <row r="68" spans="2:3" ht="15.75" customHeight="1" x14ac:dyDescent="0.2">
      <c r="B68" s="39" t="s">
        <v>612</v>
      </c>
      <c r="C68" s="289" t="s">
        <v>598</v>
      </c>
    </row>
    <row r="69" spans="2:3" ht="15.75" customHeight="1" x14ac:dyDescent="0.2">
      <c r="B69" s="39" t="s">
        <v>613</v>
      </c>
      <c r="C69" s="290"/>
    </row>
    <row r="70" spans="2:3" ht="15.75" customHeight="1" x14ac:dyDescent="0.2">
      <c r="B70" s="39" t="s">
        <v>458</v>
      </c>
      <c r="C70" s="290"/>
    </row>
    <row r="71" spans="2:3" ht="15.75" customHeight="1" x14ac:dyDescent="0.2">
      <c r="B71" s="39" t="s">
        <v>418</v>
      </c>
      <c r="C71" s="290"/>
    </row>
    <row r="72" spans="2:3" ht="15.75" customHeight="1" x14ac:dyDescent="0.2">
      <c r="B72" s="39" t="s">
        <v>432</v>
      </c>
      <c r="C72" s="290"/>
    </row>
    <row r="73" spans="2:3" ht="15.75" customHeight="1" x14ac:dyDescent="0.2">
      <c r="B73" s="39" t="s">
        <v>445</v>
      </c>
      <c r="C73" s="290"/>
    </row>
    <row r="74" spans="2:3" ht="15.75" customHeight="1" x14ac:dyDescent="0.2">
      <c r="B74" s="39" t="s">
        <v>632</v>
      </c>
      <c r="C74" s="290"/>
    </row>
    <row r="75" spans="2:3" ht="15.75" customHeight="1" x14ac:dyDescent="0.2">
      <c r="B75" s="39" t="s">
        <v>633</v>
      </c>
      <c r="C75" s="291"/>
    </row>
    <row r="76" spans="2:3" ht="15.75" customHeight="1" x14ac:dyDescent="0.2">
      <c r="B76" s="40" t="s">
        <v>614</v>
      </c>
      <c r="C76" s="289" t="s">
        <v>597</v>
      </c>
    </row>
    <row r="77" spans="2:3" ht="15.75" customHeight="1" x14ac:dyDescent="0.2">
      <c r="B77" s="40" t="s">
        <v>616</v>
      </c>
      <c r="C77" s="290"/>
    </row>
    <row r="78" spans="2:3" ht="15.75" customHeight="1" x14ac:dyDescent="0.2">
      <c r="B78" s="40" t="s">
        <v>459</v>
      </c>
      <c r="C78" s="290"/>
    </row>
    <row r="79" spans="2:3" ht="15.75" customHeight="1" x14ac:dyDescent="0.2">
      <c r="B79" s="40" t="s">
        <v>419</v>
      </c>
      <c r="C79" s="290"/>
    </row>
    <row r="80" spans="2:3" ht="15.75" customHeight="1" x14ac:dyDescent="0.2">
      <c r="B80" s="40" t="s">
        <v>433</v>
      </c>
      <c r="C80" s="290"/>
    </row>
    <row r="81" spans="2:3" ht="15.75" customHeight="1" x14ac:dyDescent="0.2">
      <c r="B81" s="40" t="s">
        <v>446</v>
      </c>
      <c r="C81" s="290"/>
    </row>
    <row r="82" spans="2:3" ht="15.75" customHeight="1" x14ac:dyDescent="0.2">
      <c r="B82" s="40" t="s">
        <v>634</v>
      </c>
      <c r="C82" s="290"/>
    </row>
    <row r="83" spans="2:3" ht="15.75" customHeight="1" x14ac:dyDescent="0.2">
      <c r="B83" s="40" t="s">
        <v>635</v>
      </c>
      <c r="C83" s="291"/>
    </row>
    <row r="84" spans="2:3" ht="15.75" customHeight="1" x14ac:dyDescent="0.2">
      <c r="B84" s="8" t="s">
        <v>466</v>
      </c>
      <c r="C84" s="289" t="s">
        <v>656</v>
      </c>
    </row>
    <row r="85" spans="2:3" ht="15.75" customHeight="1" x14ac:dyDescent="0.2">
      <c r="B85" s="8" t="s">
        <v>467</v>
      </c>
      <c r="C85" s="290"/>
    </row>
    <row r="86" spans="2:3" ht="15.75" customHeight="1" x14ac:dyDescent="0.2">
      <c r="B86" s="8" t="s">
        <v>468</v>
      </c>
      <c r="C86" s="290"/>
    </row>
    <row r="87" spans="2:3" ht="15.75" customHeight="1" x14ac:dyDescent="0.2">
      <c r="B87" s="8" t="s">
        <v>469</v>
      </c>
      <c r="C87" s="290"/>
    </row>
    <row r="88" spans="2:3" ht="15.75" customHeight="1" x14ac:dyDescent="0.2">
      <c r="B88" s="8" t="s">
        <v>470</v>
      </c>
      <c r="C88" s="290"/>
    </row>
    <row r="89" spans="2:3" ht="15.75" customHeight="1" x14ac:dyDescent="0.2">
      <c r="B89" s="8" t="s">
        <v>471</v>
      </c>
      <c r="C89" s="291"/>
    </row>
    <row r="90" spans="2:3" ht="15.75" customHeight="1" x14ac:dyDescent="0.2">
      <c r="B90" s="18" t="s">
        <v>615</v>
      </c>
      <c r="C90" s="289" t="s">
        <v>655</v>
      </c>
    </row>
    <row r="91" spans="2:3" ht="15.75" customHeight="1" x14ac:dyDescent="0.2">
      <c r="B91" s="18" t="s">
        <v>617</v>
      </c>
      <c r="C91" s="290"/>
    </row>
    <row r="92" spans="2:3" ht="15.75" customHeight="1" x14ac:dyDescent="0.2">
      <c r="B92" s="18" t="s">
        <v>462</v>
      </c>
      <c r="C92" s="290"/>
    </row>
    <row r="93" spans="2:3" ht="15.75" customHeight="1" x14ac:dyDescent="0.2">
      <c r="B93" s="18" t="s">
        <v>463</v>
      </c>
      <c r="C93" s="290"/>
    </row>
    <row r="94" spans="2:3" ht="15.75" customHeight="1" x14ac:dyDescent="0.2">
      <c r="B94" s="18" t="s">
        <v>464</v>
      </c>
      <c r="C94" s="290"/>
    </row>
    <row r="95" spans="2:3" ht="15.75" customHeight="1" x14ac:dyDescent="0.2">
      <c r="B95" s="18" t="s">
        <v>465</v>
      </c>
      <c r="C95" s="290"/>
    </row>
    <row r="96" spans="2:3" ht="15.75" customHeight="1" x14ac:dyDescent="0.2">
      <c r="B96" s="18" t="s">
        <v>636</v>
      </c>
      <c r="C96" s="290"/>
    </row>
    <row r="97" spans="2:3" ht="15.75" customHeight="1" x14ac:dyDescent="0.2">
      <c r="B97" s="18" t="s">
        <v>637</v>
      </c>
      <c r="C97" s="291"/>
    </row>
    <row r="98" spans="2:3" ht="15.75" customHeight="1" x14ac:dyDescent="0.2">
      <c r="B98" s="7" t="s">
        <v>618</v>
      </c>
      <c r="C98" s="289" t="s">
        <v>657</v>
      </c>
    </row>
    <row r="99" spans="2:3" ht="15.75" customHeight="1" x14ac:dyDescent="0.2">
      <c r="B99" s="7" t="s">
        <v>619</v>
      </c>
      <c r="C99" s="290"/>
    </row>
    <row r="100" spans="2:3" ht="15.75" customHeight="1" x14ac:dyDescent="0.2">
      <c r="B100" s="7" t="s">
        <v>620</v>
      </c>
      <c r="C100" s="290"/>
    </row>
    <row r="101" spans="2:3" ht="15.75" customHeight="1" x14ac:dyDescent="0.2">
      <c r="B101" s="7" t="s">
        <v>621</v>
      </c>
      <c r="C101" s="290"/>
    </row>
    <row r="102" spans="2:3" ht="15.75" customHeight="1" x14ac:dyDescent="0.2">
      <c r="B102" s="7" t="s">
        <v>622</v>
      </c>
      <c r="C102" s="290"/>
    </row>
    <row r="103" spans="2:3" ht="15.75" customHeight="1" x14ac:dyDescent="0.2">
      <c r="B103" s="7" t="s">
        <v>623</v>
      </c>
      <c r="C103" s="290"/>
    </row>
    <row r="104" spans="2:3" ht="15.75" customHeight="1" x14ac:dyDescent="0.2">
      <c r="B104" s="7" t="s">
        <v>638</v>
      </c>
      <c r="C104" s="290"/>
    </row>
    <row r="105" spans="2:3" ht="15.75" customHeight="1" x14ac:dyDescent="0.2">
      <c r="B105" s="7" t="s">
        <v>639</v>
      </c>
      <c r="C105" s="291"/>
    </row>
    <row r="106" spans="2:3" ht="15.75" customHeight="1" x14ac:dyDescent="0.2">
      <c r="B106" s="9"/>
    </row>
    <row r="107" spans="2:3" ht="15.75" customHeight="1" x14ac:dyDescent="0.2">
      <c r="B107" s="9"/>
    </row>
    <row r="108" spans="2:3" ht="15.75" customHeight="1" x14ac:dyDescent="0.2">
      <c r="B108" s="9"/>
    </row>
    <row r="109" spans="2:3" ht="15.75" customHeight="1" x14ac:dyDescent="0.2">
      <c r="B109" s="9"/>
    </row>
    <row r="110" spans="2:3" ht="15.75" customHeight="1" x14ac:dyDescent="0.2">
      <c r="B110" s="9"/>
    </row>
    <row r="111" spans="2:3" ht="15.75" customHeight="1" x14ac:dyDescent="0.2">
      <c r="B111" s="9"/>
    </row>
    <row r="112" spans="2:3" ht="15.75" customHeight="1" x14ac:dyDescent="0.2">
      <c r="B112" s="9"/>
    </row>
    <row r="113" spans="2:2" ht="15.75" customHeight="1" x14ac:dyDescent="0.2">
      <c r="B113" s="9"/>
    </row>
    <row r="114" spans="2:2" ht="15.75" customHeight="1" x14ac:dyDescent="0.2">
      <c r="B114" s="9"/>
    </row>
    <row r="115" spans="2:2" ht="15.75" customHeight="1" x14ac:dyDescent="0.2">
      <c r="B115" s="9"/>
    </row>
    <row r="116" spans="2:2" ht="15.75" customHeight="1" x14ac:dyDescent="0.2">
      <c r="B116" s="9"/>
    </row>
    <row r="117" spans="2:2" ht="15.75" customHeight="1" x14ac:dyDescent="0.2">
      <c r="B117" s="9"/>
    </row>
    <row r="118" spans="2:2" ht="15.75" customHeight="1" x14ac:dyDescent="0.2">
      <c r="B118" s="9"/>
    </row>
    <row r="119" spans="2:2" ht="15.75" customHeight="1" x14ac:dyDescent="0.2">
      <c r="B119" s="9"/>
    </row>
    <row r="120" spans="2:2" ht="15.75" customHeight="1" x14ac:dyDescent="0.2">
      <c r="B120" s="9"/>
    </row>
    <row r="121" spans="2:2" ht="15.75" customHeight="1" x14ac:dyDescent="0.2">
      <c r="B121" s="9"/>
    </row>
    <row r="122" spans="2:2" ht="15.75" customHeight="1" x14ac:dyDescent="0.2">
      <c r="B122" s="9"/>
    </row>
    <row r="123" spans="2:2" ht="15.75" customHeight="1" x14ac:dyDescent="0.2">
      <c r="B123" s="9"/>
    </row>
    <row r="124" spans="2:2" ht="15.75" customHeight="1" x14ac:dyDescent="0.2">
      <c r="B124" s="9"/>
    </row>
    <row r="125" spans="2:2" ht="15.75" customHeight="1" x14ac:dyDescent="0.2">
      <c r="B125" s="9"/>
    </row>
    <row r="126" spans="2:2" ht="15.75" customHeight="1" x14ac:dyDescent="0.2">
      <c r="B126" s="9"/>
    </row>
    <row r="127" spans="2:2" ht="15.75" customHeight="1" x14ac:dyDescent="0.2">
      <c r="B127" s="9"/>
    </row>
    <row r="128" spans="2:2" ht="15.75" customHeight="1" x14ac:dyDescent="0.2">
      <c r="B128" s="9"/>
    </row>
    <row r="129" spans="2:2" ht="15.75" customHeight="1" x14ac:dyDescent="0.2">
      <c r="B129" s="9"/>
    </row>
    <row r="130" spans="2:2" ht="15.75" customHeight="1" x14ac:dyDescent="0.2">
      <c r="B130" s="9"/>
    </row>
    <row r="131" spans="2:2" ht="15.75" customHeight="1" x14ac:dyDescent="0.2">
      <c r="B131" s="9"/>
    </row>
    <row r="132" spans="2:2" ht="15.75" customHeight="1" x14ac:dyDescent="0.2">
      <c r="B132" s="9"/>
    </row>
    <row r="133" spans="2:2" ht="15.75" customHeight="1" x14ac:dyDescent="0.2">
      <c r="B133" s="9"/>
    </row>
    <row r="134" spans="2:2" ht="15.75" customHeight="1" x14ac:dyDescent="0.2">
      <c r="B134" s="9"/>
    </row>
    <row r="135" spans="2:2" ht="15.75" customHeight="1" x14ac:dyDescent="0.2">
      <c r="B135" s="9"/>
    </row>
    <row r="136" spans="2:2" ht="15.75" customHeight="1" x14ac:dyDescent="0.2">
      <c r="B136" s="9"/>
    </row>
    <row r="137" spans="2:2" ht="15.75" customHeight="1" x14ac:dyDescent="0.2">
      <c r="B137" s="9"/>
    </row>
    <row r="138" spans="2:2" ht="15.75" customHeight="1" x14ac:dyDescent="0.2">
      <c r="B138" s="9"/>
    </row>
    <row r="139" spans="2:2" ht="15.75" customHeight="1" x14ac:dyDescent="0.2">
      <c r="B139" s="9"/>
    </row>
    <row r="140" spans="2:2" ht="15.75" customHeight="1" x14ac:dyDescent="0.2">
      <c r="B140" s="9"/>
    </row>
    <row r="141" spans="2:2" ht="15.75" customHeight="1" x14ac:dyDescent="0.2">
      <c r="B141" s="9"/>
    </row>
    <row r="142" spans="2:2" ht="15.75" customHeight="1" x14ac:dyDescent="0.2">
      <c r="B142" s="9"/>
    </row>
    <row r="143" spans="2:2" ht="15.75" customHeight="1" x14ac:dyDescent="0.2">
      <c r="B143" s="9"/>
    </row>
    <row r="144" spans="2:2" ht="15.75" customHeight="1" x14ac:dyDescent="0.2">
      <c r="B144" s="9"/>
    </row>
    <row r="145" spans="2:2" ht="15.75" customHeight="1" x14ac:dyDescent="0.2">
      <c r="B145" s="9"/>
    </row>
    <row r="146" spans="2:2" ht="15.75" customHeight="1" x14ac:dyDescent="0.2">
      <c r="B146" s="9"/>
    </row>
    <row r="147" spans="2:2" ht="15.75" customHeight="1" x14ac:dyDescent="0.2">
      <c r="B147" s="9"/>
    </row>
    <row r="148" spans="2:2" ht="15.75" customHeight="1" x14ac:dyDescent="0.2">
      <c r="B148" s="9"/>
    </row>
    <row r="149" spans="2:2" ht="15.75" customHeight="1" x14ac:dyDescent="0.2">
      <c r="B149" s="9"/>
    </row>
    <row r="150" spans="2:2" ht="15.75" customHeight="1" x14ac:dyDescent="0.2">
      <c r="B150" s="9"/>
    </row>
    <row r="151" spans="2:2" ht="15.75" customHeight="1" x14ac:dyDescent="0.2">
      <c r="B151" s="9"/>
    </row>
    <row r="152" spans="2:2" ht="15.75" customHeight="1" x14ac:dyDescent="0.2">
      <c r="B152" s="9"/>
    </row>
    <row r="153" spans="2:2" ht="15.75" customHeight="1" x14ac:dyDescent="0.2">
      <c r="B153" s="9"/>
    </row>
    <row r="154" spans="2:2" ht="15.75" customHeight="1" x14ac:dyDescent="0.2">
      <c r="B154" s="9"/>
    </row>
    <row r="155" spans="2:2" ht="15.75" customHeight="1" x14ac:dyDescent="0.2">
      <c r="B155" s="9"/>
    </row>
    <row r="156" spans="2:2" ht="15.75" customHeight="1" x14ac:dyDescent="0.2">
      <c r="B156" s="9"/>
    </row>
    <row r="157" spans="2:2" ht="15.75" customHeight="1" x14ac:dyDescent="0.2">
      <c r="B157" s="9"/>
    </row>
    <row r="158" spans="2:2" ht="15.75" customHeight="1" x14ac:dyDescent="0.2">
      <c r="B158" s="9"/>
    </row>
    <row r="159" spans="2:2" ht="15.75" customHeight="1" x14ac:dyDescent="0.2">
      <c r="B159" s="9"/>
    </row>
    <row r="160" spans="2:2" ht="15.75" customHeight="1" x14ac:dyDescent="0.2">
      <c r="B160" s="9"/>
    </row>
    <row r="161" spans="2:2" ht="15.75" customHeight="1" x14ac:dyDescent="0.2">
      <c r="B161" s="9"/>
    </row>
    <row r="162" spans="2:2" ht="15.75" customHeight="1" x14ac:dyDescent="0.2">
      <c r="B162" s="9"/>
    </row>
    <row r="163" spans="2:2" ht="15.75" customHeight="1" x14ac:dyDescent="0.2">
      <c r="B163" s="9"/>
    </row>
    <row r="164" spans="2:2" ht="15.75" customHeight="1" x14ac:dyDescent="0.2">
      <c r="B164" s="9"/>
    </row>
    <row r="165" spans="2:2" ht="15.75" customHeight="1" x14ac:dyDescent="0.2">
      <c r="B165" s="9"/>
    </row>
    <row r="166" spans="2:2" ht="15.75" customHeight="1" x14ac:dyDescent="0.2">
      <c r="B166" s="9"/>
    </row>
    <row r="167" spans="2:2" ht="15.75" customHeight="1" x14ac:dyDescent="0.2">
      <c r="B167" s="9"/>
    </row>
    <row r="168" spans="2:2" ht="15.75" customHeight="1" x14ac:dyDescent="0.2">
      <c r="B168" s="9"/>
    </row>
    <row r="169" spans="2:2" ht="15.75" customHeight="1" x14ac:dyDescent="0.2">
      <c r="B169" s="9"/>
    </row>
    <row r="170" spans="2:2" ht="15.75" customHeight="1" x14ac:dyDescent="0.2">
      <c r="B170" s="9"/>
    </row>
    <row r="171" spans="2:2" ht="15.75" customHeight="1" x14ac:dyDescent="0.2">
      <c r="B171" s="9"/>
    </row>
    <row r="172" spans="2:2" ht="15.75" customHeight="1" x14ac:dyDescent="0.2">
      <c r="B172" s="9"/>
    </row>
    <row r="173" spans="2:2" ht="15.75" customHeight="1" x14ac:dyDescent="0.2">
      <c r="B173" s="9"/>
    </row>
    <row r="174" spans="2:2" ht="15.75" customHeight="1" x14ac:dyDescent="0.2">
      <c r="B174" s="9"/>
    </row>
    <row r="175" spans="2:2" ht="15.75" customHeight="1" x14ac:dyDescent="0.2">
      <c r="B175" s="9"/>
    </row>
    <row r="176" spans="2:2" ht="15.75" customHeight="1" x14ac:dyDescent="0.2">
      <c r="B176" s="9"/>
    </row>
    <row r="177" spans="2:2" ht="15.75" customHeight="1" x14ac:dyDescent="0.2">
      <c r="B177" s="9"/>
    </row>
    <row r="178" spans="2:2" ht="15.75" customHeight="1" x14ac:dyDescent="0.2">
      <c r="B178" s="9"/>
    </row>
    <row r="179" spans="2:2" ht="15.75" customHeight="1" x14ac:dyDescent="0.2">
      <c r="B179" s="9"/>
    </row>
    <row r="180" spans="2:2" ht="15.75" customHeight="1" x14ac:dyDescent="0.2">
      <c r="B180" s="9"/>
    </row>
    <row r="181" spans="2:2" ht="15.75" customHeight="1" x14ac:dyDescent="0.2">
      <c r="B181" s="9"/>
    </row>
    <row r="182" spans="2:2" ht="15.75" customHeight="1" x14ac:dyDescent="0.2">
      <c r="B182" s="9"/>
    </row>
    <row r="183" spans="2:2" ht="15.75" customHeight="1" x14ac:dyDescent="0.2">
      <c r="B183" s="9"/>
    </row>
    <row r="184" spans="2:2" ht="15.75" customHeight="1" x14ac:dyDescent="0.2">
      <c r="B184" s="9"/>
    </row>
    <row r="185" spans="2:2" ht="15.75" customHeight="1" x14ac:dyDescent="0.2">
      <c r="B185" s="9"/>
    </row>
    <row r="186" spans="2:2" ht="15.75" customHeight="1" x14ac:dyDescent="0.2">
      <c r="B186" s="9"/>
    </row>
    <row r="187" spans="2:2" ht="15.75" customHeight="1" x14ac:dyDescent="0.2">
      <c r="B187" s="9"/>
    </row>
    <row r="188" spans="2:2" ht="15.75" customHeight="1" x14ac:dyDescent="0.2">
      <c r="B188" s="9"/>
    </row>
    <row r="189" spans="2:2" ht="15.75" customHeight="1" x14ac:dyDescent="0.2">
      <c r="B189" s="9"/>
    </row>
    <row r="190" spans="2:2" ht="15.75" customHeight="1" x14ac:dyDescent="0.2">
      <c r="B190" s="9"/>
    </row>
    <row r="191" spans="2:2" ht="15.75" customHeight="1" x14ac:dyDescent="0.2">
      <c r="B191" s="9"/>
    </row>
    <row r="192" spans="2:2" ht="15.75" customHeight="1" x14ac:dyDescent="0.2">
      <c r="B192" s="9"/>
    </row>
    <row r="193" spans="2:2" ht="15.75" customHeight="1" x14ac:dyDescent="0.2">
      <c r="B193" s="9"/>
    </row>
    <row r="194" spans="2:2" ht="15.75" customHeight="1" x14ac:dyDescent="0.2">
      <c r="B194" s="9"/>
    </row>
    <row r="195" spans="2:2" ht="15.75" customHeight="1" x14ac:dyDescent="0.2">
      <c r="B195" s="9"/>
    </row>
    <row r="196" spans="2:2" ht="15.75" customHeight="1" x14ac:dyDescent="0.2">
      <c r="B196" s="9"/>
    </row>
    <row r="197" spans="2:2" ht="15.75" customHeight="1" x14ac:dyDescent="0.2">
      <c r="B197" s="9"/>
    </row>
    <row r="198" spans="2:2" ht="15.75" customHeight="1" x14ac:dyDescent="0.2">
      <c r="B198" s="9"/>
    </row>
    <row r="199" spans="2:2" ht="15.75" customHeight="1" x14ac:dyDescent="0.2">
      <c r="B199" s="9"/>
    </row>
    <row r="200" spans="2:2" ht="15.75" customHeight="1" x14ac:dyDescent="0.2">
      <c r="B200" s="9"/>
    </row>
    <row r="201" spans="2:2" ht="15.75" customHeight="1" x14ac:dyDescent="0.2">
      <c r="B201" s="9"/>
    </row>
    <row r="202" spans="2:2" ht="15.75" customHeight="1" x14ac:dyDescent="0.2">
      <c r="B202" s="9"/>
    </row>
    <row r="203" spans="2:2" ht="15.75" customHeight="1" x14ac:dyDescent="0.2">
      <c r="B203" s="9"/>
    </row>
    <row r="204" spans="2:2" ht="15.75" customHeight="1" x14ac:dyDescent="0.2">
      <c r="B204" s="9"/>
    </row>
    <row r="205" spans="2:2" ht="15.75" customHeight="1" x14ac:dyDescent="0.2">
      <c r="B205" s="9"/>
    </row>
    <row r="206" spans="2:2" ht="15.75" customHeight="1" x14ac:dyDescent="0.2">
      <c r="B206" s="9"/>
    </row>
    <row r="207" spans="2:2" ht="15.75" customHeight="1" x14ac:dyDescent="0.2">
      <c r="B207" s="9"/>
    </row>
    <row r="208" spans="2:2" ht="15.75" customHeight="1" x14ac:dyDescent="0.2">
      <c r="B208" s="9"/>
    </row>
    <row r="209" spans="2:2" ht="15.75" customHeight="1" x14ac:dyDescent="0.2">
      <c r="B209" s="9"/>
    </row>
    <row r="210" spans="2:2" ht="15.75" customHeight="1" x14ac:dyDescent="0.2">
      <c r="B210" s="9"/>
    </row>
    <row r="211" spans="2:2" ht="15.75" customHeight="1" x14ac:dyDescent="0.2">
      <c r="B211" s="9"/>
    </row>
    <row r="212" spans="2:2" ht="15.75" customHeight="1" x14ac:dyDescent="0.2">
      <c r="B212" s="9"/>
    </row>
    <row r="213" spans="2:2" ht="15.75" customHeight="1" x14ac:dyDescent="0.2">
      <c r="B213" s="9"/>
    </row>
    <row r="214" spans="2:2" ht="15.75" customHeight="1" x14ac:dyDescent="0.2">
      <c r="B214" s="9"/>
    </row>
    <row r="215" spans="2:2" ht="15.75" customHeight="1" x14ac:dyDescent="0.2">
      <c r="B215" s="9"/>
    </row>
    <row r="216" spans="2:2" ht="15.75" customHeight="1" x14ac:dyDescent="0.2">
      <c r="B216" s="9"/>
    </row>
    <row r="217" spans="2:2" ht="15.75" customHeight="1" x14ac:dyDescent="0.2">
      <c r="B217" s="9"/>
    </row>
    <row r="218" spans="2:2" ht="15.75" customHeight="1" x14ac:dyDescent="0.2">
      <c r="B218" s="9"/>
    </row>
    <row r="219" spans="2:2" ht="15.75" customHeight="1" x14ac:dyDescent="0.2">
      <c r="B219" s="9"/>
    </row>
    <row r="220" spans="2:2" ht="15.75" customHeight="1" x14ac:dyDescent="0.2">
      <c r="B220" s="9"/>
    </row>
    <row r="221" spans="2:2" ht="15.75" customHeight="1" x14ac:dyDescent="0.2">
      <c r="B221" s="9"/>
    </row>
    <row r="222" spans="2:2" ht="15.75" customHeight="1" x14ac:dyDescent="0.2">
      <c r="B222" s="9"/>
    </row>
    <row r="223" spans="2:2" ht="15.75" customHeight="1" x14ac:dyDescent="0.2">
      <c r="B223" s="9"/>
    </row>
    <row r="224" spans="2:2" ht="15.75" customHeight="1" x14ac:dyDescent="0.2">
      <c r="B224" s="9"/>
    </row>
    <row r="225" spans="2:2" ht="15.75" customHeight="1" x14ac:dyDescent="0.2">
      <c r="B225" s="9"/>
    </row>
    <row r="226" spans="2:2" ht="15.75" customHeight="1" x14ac:dyDescent="0.2">
      <c r="B226" s="9"/>
    </row>
    <row r="227" spans="2:2" ht="15.75" customHeight="1" x14ac:dyDescent="0.2">
      <c r="B227" s="9"/>
    </row>
    <row r="228" spans="2:2" ht="15.75" customHeight="1" x14ac:dyDescent="0.2">
      <c r="B228" s="9"/>
    </row>
    <row r="229" spans="2:2" ht="15.75" customHeight="1" x14ac:dyDescent="0.2">
      <c r="B229" s="9"/>
    </row>
    <row r="230" spans="2:2" ht="15.75" customHeight="1" x14ac:dyDescent="0.2">
      <c r="B230" s="9"/>
    </row>
    <row r="231" spans="2:2" ht="15.75" customHeight="1" x14ac:dyDescent="0.2">
      <c r="B231" s="9"/>
    </row>
    <row r="232" spans="2:2" ht="15.75" customHeight="1" x14ac:dyDescent="0.2">
      <c r="B232" s="9"/>
    </row>
    <row r="233" spans="2:2" ht="15.75" customHeight="1" x14ac:dyDescent="0.2">
      <c r="B233" s="9"/>
    </row>
    <row r="234" spans="2:2" ht="15.75" customHeight="1" x14ac:dyDescent="0.2">
      <c r="B234" s="9"/>
    </row>
    <row r="235" spans="2:2" ht="15.75" customHeight="1" x14ac:dyDescent="0.2">
      <c r="B235" s="9"/>
    </row>
    <row r="236" spans="2:2" ht="15.75" customHeight="1" x14ac:dyDescent="0.2">
      <c r="B236" s="9"/>
    </row>
    <row r="237" spans="2:2" ht="15.75" customHeight="1" x14ac:dyDescent="0.2">
      <c r="B237" s="9"/>
    </row>
    <row r="238" spans="2:2" ht="15.75" customHeight="1" x14ac:dyDescent="0.2">
      <c r="B238" s="9"/>
    </row>
    <row r="239" spans="2:2" ht="15.75" customHeight="1" x14ac:dyDescent="0.2">
      <c r="B239" s="9"/>
    </row>
    <row r="240" spans="2:2" ht="15.75" customHeight="1" x14ac:dyDescent="0.2">
      <c r="B240" s="9"/>
    </row>
    <row r="241" spans="2:2" ht="15.75" customHeight="1" x14ac:dyDescent="0.2">
      <c r="B241" s="9"/>
    </row>
    <row r="242" spans="2:2" ht="15.75" customHeight="1" x14ac:dyDescent="0.2">
      <c r="B242" s="9"/>
    </row>
    <row r="243" spans="2:2" ht="15.75" customHeight="1" x14ac:dyDescent="0.2">
      <c r="B243" s="9"/>
    </row>
    <row r="244" spans="2:2" ht="15.75" customHeight="1" x14ac:dyDescent="0.2">
      <c r="B244" s="9"/>
    </row>
    <row r="245" spans="2:2" ht="15.75" customHeight="1" x14ac:dyDescent="0.2">
      <c r="B245" s="9"/>
    </row>
    <row r="246" spans="2:2" ht="15.75" customHeight="1" x14ac:dyDescent="0.2">
      <c r="B246" s="9"/>
    </row>
    <row r="247" spans="2:2" ht="15.75" customHeight="1" x14ac:dyDescent="0.2">
      <c r="B247" s="9"/>
    </row>
    <row r="248" spans="2:2" ht="15.75" customHeight="1" x14ac:dyDescent="0.2">
      <c r="B248" s="9"/>
    </row>
    <row r="249" spans="2:2" ht="15.75" customHeight="1" x14ac:dyDescent="0.2">
      <c r="B249" s="9"/>
    </row>
    <row r="250" spans="2:2" ht="15.75" customHeight="1" x14ac:dyDescent="0.2">
      <c r="B250" s="9"/>
    </row>
    <row r="251" spans="2:2" ht="15.75" customHeight="1" x14ac:dyDescent="0.2">
      <c r="B251" s="9"/>
    </row>
    <row r="252" spans="2:2" ht="15.75" customHeight="1" x14ac:dyDescent="0.2">
      <c r="B252" s="9"/>
    </row>
    <row r="253" spans="2:2" ht="15.75" customHeight="1" x14ac:dyDescent="0.2">
      <c r="B253" s="9"/>
    </row>
    <row r="254" spans="2:2" ht="15.75" customHeight="1" x14ac:dyDescent="0.2">
      <c r="B254" s="9"/>
    </row>
    <row r="255" spans="2:2" ht="15.75" customHeight="1" x14ac:dyDescent="0.2">
      <c r="B255" s="9"/>
    </row>
    <row r="256" spans="2:2" ht="15.75" customHeight="1" x14ac:dyDescent="0.2">
      <c r="B256" s="9"/>
    </row>
    <row r="257" spans="2:2" ht="15.75" customHeight="1" x14ac:dyDescent="0.2">
      <c r="B257" s="9"/>
    </row>
    <row r="258" spans="2:2" ht="15.75" customHeight="1" x14ac:dyDescent="0.2">
      <c r="B258" s="9"/>
    </row>
    <row r="259" spans="2:2" ht="15.75" customHeight="1" x14ac:dyDescent="0.2">
      <c r="B259" s="9"/>
    </row>
    <row r="260" spans="2:2" ht="15.75" customHeight="1" x14ac:dyDescent="0.2">
      <c r="B260" s="9"/>
    </row>
    <row r="261" spans="2:2" ht="15.75" customHeight="1" x14ac:dyDescent="0.2">
      <c r="B261" s="9"/>
    </row>
    <row r="262" spans="2:2" ht="15.75" customHeight="1" x14ac:dyDescent="0.2">
      <c r="B262" s="9"/>
    </row>
    <row r="263" spans="2:2" ht="15.75" customHeight="1" x14ac:dyDescent="0.2">
      <c r="B263" s="9"/>
    </row>
    <row r="264" spans="2:2" ht="15.75" customHeight="1" x14ac:dyDescent="0.2">
      <c r="B264" s="9"/>
    </row>
    <row r="265" spans="2:2" ht="15.75" customHeight="1" x14ac:dyDescent="0.2">
      <c r="B265" s="9"/>
    </row>
    <row r="266" spans="2:2" ht="15.75" customHeight="1" x14ac:dyDescent="0.2">
      <c r="B266" s="9"/>
    </row>
    <row r="267" spans="2:2" ht="15.75" customHeight="1" x14ac:dyDescent="0.2">
      <c r="B267" s="9"/>
    </row>
    <row r="268" spans="2:2" ht="15.75" customHeight="1" x14ac:dyDescent="0.2">
      <c r="B268" s="9"/>
    </row>
    <row r="269" spans="2:2" ht="15.75" customHeight="1" x14ac:dyDescent="0.2">
      <c r="B269" s="9"/>
    </row>
    <row r="270" spans="2:2" ht="15.75" customHeight="1" x14ac:dyDescent="0.2">
      <c r="B270" s="9"/>
    </row>
    <row r="271" spans="2:2" ht="15.75" customHeight="1" x14ac:dyDescent="0.2">
      <c r="B271" s="9"/>
    </row>
    <row r="272" spans="2:2" ht="15.75" customHeight="1" x14ac:dyDescent="0.2">
      <c r="B272" s="9"/>
    </row>
    <row r="273" spans="2:2" ht="15.75" customHeight="1" x14ac:dyDescent="0.2">
      <c r="B273" s="9"/>
    </row>
    <row r="274" spans="2:2" ht="15.75" customHeight="1" x14ac:dyDescent="0.2">
      <c r="B274" s="9"/>
    </row>
    <row r="275" spans="2:2" ht="15.75" customHeight="1" x14ac:dyDescent="0.2">
      <c r="B275" s="9"/>
    </row>
    <row r="276" spans="2:2" ht="15.75" customHeight="1" x14ac:dyDescent="0.2">
      <c r="B276" s="9"/>
    </row>
    <row r="277" spans="2:2" ht="15.75" customHeight="1" x14ac:dyDescent="0.2">
      <c r="B277" s="9"/>
    </row>
    <row r="278" spans="2:2" ht="15.75" customHeight="1" x14ac:dyDescent="0.2">
      <c r="B278" s="9"/>
    </row>
    <row r="279" spans="2:2" ht="15.75" customHeight="1" x14ac:dyDescent="0.2">
      <c r="B279" s="9"/>
    </row>
    <row r="280" spans="2:2" ht="15.75" customHeight="1" x14ac:dyDescent="0.2">
      <c r="B280" s="9"/>
    </row>
    <row r="281" spans="2:2" ht="15.75" customHeight="1" x14ac:dyDescent="0.2">
      <c r="B281" s="9"/>
    </row>
    <row r="282" spans="2:2" ht="15.75" customHeight="1" x14ac:dyDescent="0.2">
      <c r="B282" s="9"/>
    </row>
    <row r="283" spans="2:2" ht="15.75" customHeight="1" x14ac:dyDescent="0.2">
      <c r="B283" s="9"/>
    </row>
    <row r="284" spans="2:2" ht="15.75" customHeight="1" x14ac:dyDescent="0.2">
      <c r="B284" s="9"/>
    </row>
    <row r="285" spans="2:2" ht="15.75" customHeight="1" x14ac:dyDescent="0.2">
      <c r="B285" s="9"/>
    </row>
    <row r="286" spans="2:2" ht="15.75" customHeight="1" x14ac:dyDescent="0.2">
      <c r="B286" s="9"/>
    </row>
    <row r="287" spans="2:2" ht="15.75" customHeight="1" x14ac:dyDescent="0.2">
      <c r="B287" s="9"/>
    </row>
    <row r="288" spans="2:2" ht="15.75" customHeight="1" x14ac:dyDescent="0.2">
      <c r="B288" s="9"/>
    </row>
    <row r="289" spans="2:2" ht="15.75" customHeight="1" x14ac:dyDescent="0.2">
      <c r="B289" s="9"/>
    </row>
    <row r="290" spans="2:2" ht="15.75" customHeight="1" x14ac:dyDescent="0.2">
      <c r="B290" s="9"/>
    </row>
    <row r="291" spans="2:2" ht="15.75" customHeight="1" x14ac:dyDescent="0.2">
      <c r="B291" s="9"/>
    </row>
    <row r="292" spans="2:2" ht="15.75" customHeight="1" x14ac:dyDescent="0.2">
      <c r="B292" s="9"/>
    </row>
    <row r="293" spans="2:2" ht="15.75" customHeight="1" x14ac:dyDescent="0.2">
      <c r="B293" s="9"/>
    </row>
    <row r="294" spans="2:2" ht="15.75" customHeight="1" x14ac:dyDescent="0.2">
      <c r="B294" s="9"/>
    </row>
    <row r="295" spans="2:2" ht="15.75" customHeight="1" x14ac:dyDescent="0.2">
      <c r="B295" s="9"/>
    </row>
    <row r="296" spans="2:2" ht="15.75" customHeight="1" x14ac:dyDescent="0.2">
      <c r="B296" s="9"/>
    </row>
    <row r="297" spans="2:2" ht="15.75" customHeight="1" x14ac:dyDescent="0.2">
      <c r="B297" s="9"/>
    </row>
    <row r="298" spans="2:2" ht="15.75" customHeight="1" x14ac:dyDescent="0.2">
      <c r="B298" s="9"/>
    </row>
    <row r="299" spans="2:2" ht="15.75" customHeight="1" x14ac:dyDescent="0.2">
      <c r="B299" s="9"/>
    </row>
    <row r="300" spans="2:2" ht="15.75" customHeight="1" x14ac:dyDescent="0.2">
      <c r="B300" s="9"/>
    </row>
    <row r="301" spans="2:2" ht="15.75" customHeight="1" x14ac:dyDescent="0.2">
      <c r="B301" s="9"/>
    </row>
    <row r="302" spans="2:2" ht="15.75" customHeight="1" x14ac:dyDescent="0.2">
      <c r="B302" s="9"/>
    </row>
    <row r="303" spans="2:2" ht="15.75" customHeight="1" x14ac:dyDescent="0.2">
      <c r="B303" s="9"/>
    </row>
    <row r="304" spans="2:2" ht="15.75" customHeight="1" x14ac:dyDescent="0.2">
      <c r="B304" s="9"/>
    </row>
    <row r="305" spans="2:2" ht="15.75" customHeight="1" x14ac:dyDescent="0.2">
      <c r="B305" s="9"/>
    </row>
    <row r="306" spans="2:2" ht="15.75" customHeight="1" x14ac:dyDescent="0.2">
      <c r="B306" s="9"/>
    </row>
    <row r="307" spans="2:2" ht="15.75" customHeight="1" x14ac:dyDescent="0.2">
      <c r="B307" s="9"/>
    </row>
    <row r="308" spans="2:2" ht="15.75" customHeight="1" x14ac:dyDescent="0.2">
      <c r="B308" s="9"/>
    </row>
    <row r="309" spans="2:2" ht="15.75" customHeight="1" x14ac:dyDescent="0.2">
      <c r="B309" s="9"/>
    </row>
    <row r="310" spans="2:2" ht="15.75" customHeight="1" x14ac:dyDescent="0.2">
      <c r="B310" s="9"/>
    </row>
    <row r="311" spans="2:2" ht="15.75" customHeight="1" x14ac:dyDescent="0.2">
      <c r="B311" s="9"/>
    </row>
    <row r="312" spans="2:2" ht="15.75" customHeight="1" x14ac:dyDescent="0.2">
      <c r="B312" s="9"/>
    </row>
    <row r="313" spans="2:2" ht="15.75" customHeight="1" x14ac:dyDescent="0.2">
      <c r="B313" s="9"/>
    </row>
    <row r="314" spans="2:2" ht="15.75" customHeight="1" x14ac:dyDescent="0.2">
      <c r="B314" s="9"/>
    </row>
    <row r="315" spans="2:2" ht="15.75" customHeight="1" x14ac:dyDescent="0.2">
      <c r="B315" s="9"/>
    </row>
    <row r="316" spans="2:2" ht="15.75" customHeight="1" x14ac:dyDescent="0.2">
      <c r="B316" s="9"/>
    </row>
    <row r="317" spans="2:2" ht="15.75" customHeight="1" x14ac:dyDescent="0.2">
      <c r="B317" s="9"/>
    </row>
    <row r="318" spans="2:2" ht="15.75" customHeight="1" x14ac:dyDescent="0.2">
      <c r="B318" s="9"/>
    </row>
    <row r="319" spans="2:2" ht="15.75" customHeight="1" x14ac:dyDescent="0.2">
      <c r="B319" s="9"/>
    </row>
    <row r="320" spans="2:2" ht="15.75" customHeight="1" x14ac:dyDescent="0.2">
      <c r="B320" s="9"/>
    </row>
    <row r="321" spans="2:2" ht="15.75" customHeight="1" x14ac:dyDescent="0.2">
      <c r="B321" s="9"/>
    </row>
    <row r="322" spans="2:2" ht="15.75" customHeight="1" x14ac:dyDescent="0.2">
      <c r="B322" s="9"/>
    </row>
    <row r="323" spans="2:2" ht="15.75" customHeight="1" x14ac:dyDescent="0.2">
      <c r="B323" s="9"/>
    </row>
    <row r="324" spans="2:2" ht="15.75" customHeight="1" x14ac:dyDescent="0.2">
      <c r="B324" s="9"/>
    </row>
    <row r="325" spans="2:2" ht="15.75" customHeight="1" x14ac:dyDescent="0.2">
      <c r="B325" s="9"/>
    </row>
    <row r="326" spans="2:2" ht="15.75" customHeight="1" x14ac:dyDescent="0.2">
      <c r="B326" s="9"/>
    </row>
    <row r="327" spans="2:2" ht="15.75" customHeight="1" x14ac:dyDescent="0.2">
      <c r="B327" s="9"/>
    </row>
    <row r="328" spans="2:2" ht="15.75" customHeight="1" x14ac:dyDescent="0.2">
      <c r="B328" s="9"/>
    </row>
    <row r="329" spans="2:2" ht="15.75" customHeight="1" x14ac:dyDescent="0.2">
      <c r="B329" s="9"/>
    </row>
    <row r="330" spans="2:2" ht="15.75" customHeight="1" x14ac:dyDescent="0.2">
      <c r="B330" s="9"/>
    </row>
    <row r="331" spans="2:2" ht="15.75" customHeight="1" x14ac:dyDescent="0.2">
      <c r="B331" s="9"/>
    </row>
    <row r="332" spans="2:2" ht="15.75" customHeight="1" x14ac:dyDescent="0.2">
      <c r="B332" s="9"/>
    </row>
    <row r="333" spans="2:2" ht="15.75" customHeight="1" x14ac:dyDescent="0.2">
      <c r="B333" s="9"/>
    </row>
    <row r="334" spans="2:2" ht="15.75" customHeight="1" x14ac:dyDescent="0.2">
      <c r="B334" s="9"/>
    </row>
    <row r="335" spans="2:2" ht="15.75" customHeight="1" x14ac:dyDescent="0.2">
      <c r="B335" s="9"/>
    </row>
    <row r="336" spans="2:2" ht="15.75" customHeight="1" x14ac:dyDescent="0.2">
      <c r="B336" s="9"/>
    </row>
    <row r="337" spans="2:2" ht="15.75" customHeight="1" x14ac:dyDescent="0.2">
      <c r="B337" s="9"/>
    </row>
    <row r="338" spans="2:2" ht="15.75" customHeight="1" x14ac:dyDescent="0.2">
      <c r="B338" s="9"/>
    </row>
    <row r="339" spans="2:2" ht="15.75" customHeight="1" x14ac:dyDescent="0.2">
      <c r="B339" s="9"/>
    </row>
    <row r="340" spans="2:2" ht="15.75" customHeight="1" x14ac:dyDescent="0.2">
      <c r="B340" s="9"/>
    </row>
    <row r="341" spans="2:2" ht="15.75" customHeight="1" x14ac:dyDescent="0.2">
      <c r="B341" s="9"/>
    </row>
    <row r="342" spans="2:2" ht="15.75" customHeight="1" x14ac:dyDescent="0.2">
      <c r="B342" s="9"/>
    </row>
    <row r="343" spans="2:2" ht="15.75" customHeight="1" x14ac:dyDescent="0.2">
      <c r="B343" s="9"/>
    </row>
    <row r="344" spans="2:2" ht="15.75" customHeight="1" x14ac:dyDescent="0.2">
      <c r="B344" s="9"/>
    </row>
    <row r="345" spans="2:2" ht="15.75" customHeight="1" x14ac:dyDescent="0.2">
      <c r="B345" s="9"/>
    </row>
    <row r="346" spans="2:2" ht="15.75" customHeight="1" x14ac:dyDescent="0.2">
      <c r="B346" s="9"/>
    </row>
    <row r="347" spans="2:2" ht="15.75" customHeight="1" x14ac:dyDescent="0.2">
      <c r="B347" s="9"/>
    </row>
    <row r="348" spans="2:2" ht="15.75" customHeight="1" x14ac:dyDescent="0.2">
      <c r="B348" s="9"/>
    </row>
    <row r="349" spans="2:2" ht="15.75" customHeight="1" x14ac:dyDescent="0.2">
      <c r="B349" s="9"/>
    </row>
    <row r="350" spans="2:2" ht="15.75" customHeight="1" x14ac:dyDescent="0.2">
      <c r="B350" s="9"/>
    </row>
    <row r="351" spans="2:2" ht="15.75" customHeight="1" x14ac:dyDescent="0.2">
      <c r="B351" s="9"/>
    </row>
    <row r="352" spans="2:2" ht="15.75" customHeight="1" x14ac:dyDescent="0.2">
      <c r="B352" s="9"/>
    </row>
    <row r="353" spans="2:2" ht="15.75" customHeight="1" x14ac:dyDescent="0.2">
      <c r="B353" s="9"/>
    </row>
    <row r="354" spans="2:2" ht="15.75" customHeight="1" x14ac:dyDescent="0.2">
      <c r="B354" s="9"/>
    </row>
    <row r="355" spans="2:2" ht="15.75" customHeight="1" x14ac:dyDescent="0.2">
      <c r="B355" s="9"/>
    </row>
    <row r="356" spans="2:2" ht="15.75" customHeight="1" x14ac:dyDescent="0.2">
      <c r="B356" s="9"/>
    </row>
    <row r="357" spans="2:2" ht="15.75" customHeight="1" x14ac:dyDescent="0.2">
      <c r="B357" s="9"/>
    </row>
    <row r="358" spans="2:2" ht="15.75" customHeight="1" x14ac:dyDescent="0.2">
      <c r="B358" s="9"/>
    </row>
    <row r="359" spans="2:2" ht="15.75" customHeight="1" x14ac:dyDescent="0.2">
      <c r="B359" s="9"/>
    </row>
    <row r="360" spans="2:2" ht="15.75" customHeight="1" x14ac:dyDescent="0.2">
      <c r="B360" s="9"/>
    </row>
    <row r="361" spans="2:2" ht="15.75" customHeight="1" x14ac:dyDescent="0.2">
      <c r="B361" s="9"/>
    </row>
    <row r="362" spans="2:2" ht="15.75" customHeight="1" x14ac:dyDescent="0.2">
      <c r="B362" s="9"/>
    </row>
    <row r="363" spans="2:2" ht="15.75" customHeight="1" x14ac:dyDescent="0.2">
      <c r="B363" s="9"/>
    </row>
    <row r="364" spans="2:2" ht="15.75" customHeight="1" x14ac:dyDescent="0.2">
      <c r="B364" s="9"/>
    </row>
    <row r="365" spans="2:2" ht="15.75" customHeight="1" x14ac:dyDescent="0.2">
      <c r="B365" s="9"/>
    </row>
    <row r="366" spans="2:2" ht="15.75" customHeight="1" x14ac:dyDescent="0.2">
      <c r="B366" s="9"/>
    </row>
    <row r="367" spans="2:2" ht="15.75" customHeight="1" x14ac:dyDescent="0.2">
      <c r="B367" s="9"/>
    </row>
    <row r="368" spans="2:2" ht="15.75" customHeight="1" x14ac:dyDescent="0.2">
      <c r="B368" s="9"/>
    </row>
    <row r="369" spans="2:2" ht="15.75" customHeight="1" x14ac:dyDescent="0.2">
      <c r="B369" s="9"/>
    </row>
    <row r="370" spans="2:2" ht="15.75" customHeight="1" x14ac:dyDescent="0.2">
      <c r="B370" s="9"/>
    </row>
    <row r="371" spans="2:2" ht="15.75" customHeight="1" x14ac:dyDescent="0.2">
      <c r="B371" s="9"/>
    </row>
    <row r="372" spans="2:2" ht="15.75" customHeight="1" x14ac:dyDescent="0.2">
      <c r="B372" s="9"/>
    </row>
    <row r="373" spans="2:2" ht="15.75" customHeight="1" x14ac:dyDescent="0.2">
      <c r="B373" s="9"/>
    </row>
    <row r="374" spans="2:2" ht="15.75" customHeight="1" x14ac:dyDescent="0.2">
      <c r="B374" s="9"/>
    </row>
    <row r="375" spans="2:2" ht="15.75" customHeight="1" x14ac:dyDescent="0.2">
      <c r="B375" s="9"/>
    </row>
    <row r="376" spans="2:2" ht="15.75" customHeight="1" x14ac:dyDescent="0.2">
      <c r="B376" s="9"/>
    </row>
    <row r="377" spans="2:2" ht="15.75" customHeight="1" x14ac:dyDescent="0.2">
      <c r="B377" s="9"/>
    </row>
    <row r="378" spans="2:2" ht="15.75" customHeight="1" x14ac:dyDescent="0.2">
      <c r="B378" s="9"/>
    </row>
    <row r="379" spans="2:2" ht="15.75" customHeight="1" x14ac:dyDescent="0.2">
      <c r="B379" s="9"/>
    </row>
    <row r="380" spans="2:2" ht="15.75" customHeight="1" x14ac:dyDescent="0.2">
      <c r="B380" s="9"/>
    </row>
    <row r="381" spans="2:2" ht="15.75" customHeight="1" x14ac:dyDescent="0.2">
      <c r="B381" s="9"/>
    </row>
    <row r="382" spans="2:2" ht="15.75" customHeight="1" x14ac:dyDescent="0.2">
      <c r="B382" s="9"/>
    </row>
    <row r="383" spans="2:2" ht="15.75" customHeight="1" x14ac:dyDescent="0.2">
      <c r="B383" s="9"/>
    </row>
    <row r="384" spans="2:2" ht="15.75" customHeight="1" x14ac:dyDescent="0.2">
      <c r="B384" s="9"/>
    </row>
    <row r="385" spans="2:2" ht="15.75" customHeight="1" x14ac:dyDescent="0.2">
      <c r="B385" s="9"/>
    </row>
    <row r="386" spans="2:2" ht="15.75" customHeight="1" x14ac:dyDescent="0.2">
      <c r="B386" s="9"/>
    </row>
    <row r="387" spans="2:2" ht="15.75" customHeight="1" x14ac:dyDescent="0.2">
      <c r="B387" s="9"/>
    </row>
    <row r="388" spans="2:2" ht="15.75" customHeight="1" x14ac:dyDescent="0.2">
      <c r="B388" s="9"/>
    </row>
    <row r="389" spans="2:2" ht="15.75" customHeight="1" x14ac:dyDescent="0.2">
      <c r="B389" s="9"/>
    </row>
    <row r="390" spans="2:2" ht="15.75" customHeight="1" x14ac:dyDescent="0.2">
      <c r="B390" s="9"/>
    </row>
    <row r="391" spans="2:2" ht="15.75" customHeight="1" x14ac:dyDescent="0.2">
      <c r="B391" s="9"/>
    </row>
    <row r="392" spans="2:2" ht="15.75" customHeight="1" x14ac:dyDescent="0.2">
      <c r="B392" s="9"/>
    </row>
    <row r="393" spans="2:2" ht="15.75" customHeight="1" x14ac:dyDescent="0.2">
      <c r="B393" s="9"/>
    </row>
    <row r="394" spans="2:2" ht="15.75" customHeight="1" x14ac:dyDescent="0.2">
      <c r="B394" s="9"/>
    </row>
    <row r="395" spans="2:2" ht="15.75" customHeight="1" x14ac:dyDescent="0.2">
      <c r="B395" s="9"/>
    </row>
    <row r="396" spans="2:2" ht="15.75" customHeight="1" x14ac:dyDescent="0.2">
      <c r="B396" s="9"/>
    </row>
    <row r="397" spans="2:2" ht="15.75" customHeight="1" x14ac:dyDescent="0.2">
      <c r="B397" s="9"/>
    </row>
    <row r="398" spans="2:2" ht="15.75" customHeight="1" x14ac:dyDescent="0.2">
      <c r="B398" s="9"/>
    </row>
    <row r="399" spans="2:2" ht="15.75" customHeight="1" x14ac:dyDescent="0.2">
      <c r="B399" s="9"/>
    </row>
    <row r="400" spans="2:2" ht="15.75" customHeight="1" x14ac:dyDescent="0.2">
      <c r="B400" s="9"/>
    </row>
    <row r="401" spans="2:2" ht="15.75" customHeight="1" x14ac:dyDescent="0.2">
      <c r="B401" s="9"/>
    </row>
    <row r="402" spans="2:2" ht="15.75" customHeight="1" x14ac:dyDescent="0.2">
      <c r="B402" s="9"/>
    </row>
    <row r="403" spans="2:2" ht="15.75" customHeight="1" x14ac:dyDescent="0.2">
      <c r="B403" s="9"/>
    </row>
    <row r="404" spans="2:2" ht="15.75" customHeight="1" x14ac:dyDescent="0.2">
      <c r="B404" s="9"/>
    </row>
    <row r="405" spans="2:2" ht="15.75" customHeight="1" x14ac:dyDescent="0.2">
      <c r="B405" s="9"/>
    </row>
    <row r="406" spans="2:2" ht="15.75" customHeight="1" x14ac:dyDescent="0.2">
      <c r="B406" s="9"/>
    </row>
    <row r="407" spans="2:2" ht="15.75" customHeight="1" x14ac:dyDescent="0.2">
      <c r="B407" s="9"/>
    </row>
    <row r="408" spans="2:2" ht="15.75" customHeight="1" x14ac:dyDescent="0.2">
      <c r="B408" s="9"/>
    </row>
    <row r="409" spans="2:2" ht="15.75" customHeight="1" x14ac:dyDescent="0.2">
      <c r="B409" s="9"/>
    </row>
    <row r="410" spans="2:2" ht="15.75" customHeight="1" x14ac:dyDescent="0.2">
      <c r="B410" s="9"/>
    </row>
    <row r="411" spans="2:2" ht="15.75" customHeight="1" x14ac:dyDescent="0.2">
      <c r="B411" s="9"/>
    </row>
    <row r="412" spans="2:2" ht="15.75" customHeight="1" x14ac:dyDescent="0.2">
      <c r="B412" s="9"/>
    </row>
    <row r="413" spans="2:2" ht="15.75" customHeight="1" x14ac:dyDescent="0.2">
      <c r="B413" s="9"/>
    </row>
    <row r="414" spans="2:2" ht="15.75" customHeight="1" x14ac:dyDescent="0.2">
      <c r="B414" s="9"/>
    </row>
    <row r="415" spans="2:2" ht="15.75" customHeight="1" x14ac:dyDescent="0.2">
      <c r="B415" s="9"/>
    </row>
    <row r="416" spans="2:2" ht="15.75" customHeight="1" x14ac:dyDescent="0.2">
      <c r="B416" s="9"/>
    </row>
    <row r="417" spans="2:2" ht="15.75" customHeight="1" x14ac:dyDescent="0.2">
      <c r="B417" s="9"/>
    </row>
    <row r="418" spans="2:2" ht="15.75" customHeight="1" x14ac:dyDescent="0.2">
      <c r="B418" s="9"/>
    </row>
    <row r="419" spans="2:2" ht="15.75" customHeight="1" x14ac:dyDescent="0.2">
      <c r="B419" s="9"/>
    </row>
    <row r="420" spans="2:2" ht="15.75" customHeight="1" x14ac:dyDescent="0.2">
      <c r="B420" s="9"/>
    </row>
    <row r="421" spans="2:2" ht="15.75" customHeight="1" x14ac:dyDescent="0.2">
      <c r="B421" s="9"/>
    </row>
    <row r="422" spans="2:2" ht="15.75" customHeight="1" x14ac:dyDescent="0.2">
      <c r="B422" s="9"/>
    </row>
    <row r="423" spans="2:2" ht="15.75" customHeight="1" x14ac:dyDescent="0.2">
      <c r="B423" s="9"/>
    </row>
    <row r="424" spans="2:2" ht="15.75" customHeight="1" x14ac:dyDescent="0.2">
      <c r="B424" s="9"/>
    </row>
    <row r="425" spans="2:2" ht="15.75" customHeight="1" x14ac:dyDescent="0.2">
      <c r="B425" s="9"/>
    </row>
    <row r="426" spans="2:2" ht="15.75" customHeight="1" x14ac:dyDescent="0.2">
      <c r="B426" s="9"/>
    </row>
    <row r="427" spans="2:2" ht="15.75" customHeight="1" x14ac:dyDescent="0.2">
      <c r="B427" s="9"/>
    </row>
    <row r="428" spans="2:2" ht="15.75" customHeight="1" x14ac:dyDescent="0.2">
      <c r="B428" s="9"/>
    </row>
    <row r="429" spans="2:2" ht="15.75" customHeight="1" x14ac:dyDescent="0.2">
      <c r="B429" s="9"/>
    </row>
    <row r="430" spans="2:2" ht="15.75" customHeight="1" x14ac:dyDescent="0.2">
      <c r="B430" s="9"/>
    </row>
    <row r="431" spans="2:2" ht="15.75" customHeight="1" x14ac:dyDescent="0.2">
      <c r="B431" s="9"/>
    </row>
    <row r="432" spans="2:2" ht="15.75" customHeight="1" x14ac:dyDescent="0.2">
      <c r="B432" s="9"/>
    </row>
    <row r="433" spans="2:2" ht="15.75" customHeight="1" x14ac:dyDescent="0.2">
      <c r="B433" s="9"/>
    </row>
    <row r="434" spans="2:2" ht="15.75" customHeight="1" x14ac:dyDescent="0.2">
      <c r="B434" s="9"/>
    </row>
    <row r="435" spans="2:2" ht="15.75" customHeight="1" x14ac:dyDescent="0.2">
      <c r="B435" s="9"/>
    </row>
    <row r="436" spans="2:2" ht="15.75" customHeight="1" x14ac:dyDescent="0.2">
      <c r="B436" s="9"/>
    </row>
    <row r="437" spans="2:2" ht="15.75" customHeight="1" x14ac:dyDescent="0.2">
      <c r="B437" s="9"/>
    </row>
    <row r="438" spans="2:2" ht="15.75" customHeight="1" x14ac:dyDescent="0.2">
      <c r="B438" s="9"/>
    </row>
    <row r="439" spans="2:2" ht="15.75" customHeight="1" x14ac:dyDescent="0.2">
      <c r="B439" s="9"/>
    </row>
    <row r="440" spans="2:2" ht="15.75" customHeight="1" x14ac:dyDescent="0.2">
      <c r="B440" s="9"/>
    </row>
    <row r="441" spans="2:2" ht="15.75" customHeight="1" x14ac:dyDescent="0.2">
      <c r="B441" s="9"/>
    </row>
    <row r="442" spans="2:2" ht="15.75" customHeight="1" x14ac:dyDescent="0.2">
      <c r="B442" s="9"/>
    </row>
    <row r="443" spans="2:2" ht="15.75" customHeight="1" x14ac:dyDescent="0.2">
      <c r="B443" s="9"/>
    </row>
    <row r="444" spans="2:2" ht="15.75" customHeight="1" x14ac:dyDescent="0.2">
      <c r="B444" s="9"/>
    </row>
    <row r="445" spans="2:2" ht="15.75" customHeight="1" x14ac:dyDescent="0.2">
      <c r="B445" s="9"/>
    </row>
    <row r="446" spans="2:2" ht="15.75" customHeight="1" x14ac:dyDescent="0.2">
      <c r="B446" s="9"/>
    </row>
    <row r="447" spans="2:2" ht="15.75" customHeight="1" x14ac:dyDescent="0.2">
      <c r="B447" s="9"/>
    </row>
    <row r="448" spans="2:2" ht="15.75" customHeight="1" x14ac:dyDescent="0.2">
      <c r="B448" s="9"/>
    </row>
    <row r="449" spans="2:2" ht="15.75" customHeight="1" x14ac:dyDescent="0.2">
      <c r="B449" s="9"/>
    </row>
    <row r="450" spans="2:2" ht="15.75" customHeight="1" x14ac:dyDescent="0.2">
      <c r="B450" s="9"/>
    </row>
    <row r="451" spans="2:2" ht="15.75" customHeight="1" x14ac:dyDescent="0.2">
      <c r="B451" s="9"/>
    </row>
    <row r="452" spans="2:2" ht="15.75" customHeight="1" x14ac:dyDescent="0.2">
      <c r="B452" s="9"/>
    </row>
    <row r="453" spans="2:2" ht="15.75" customHeight="1" x14ac:dyDescent="0.2">
      <c r="B453" s="9"/>
    </row>
    <row r="454" spans="2:2" ht="15.75" customHeight="1" x14ac:dyDescent="0.2">
      <c r="B454" s="9"/>
    </row>
    <row r="455" spans="2:2" ht="15.75" customHeight="1" x14ac:dyDescent="0.2">
      <c r="B455" s="9"/>
    </row>
    <row r="456" spans="2:2" ht="15.75" customHeight="1" x14ac:dyDescent="0.2">
      <c r="B456" s="9"/>
    </row>
    <row r="457" spans="2:2" ht="15.75" customHeight="1" x14ac:dyDescent="0.2">
      <c r="B457" s="9"/>
    </row>
    <row r="458" spans="2:2" ht="15.75" customHeight="1" x14ac:dyDescent="0.2">
      <c r="B458" s="9"/>
    </row>
    <row r="459" spans="2:2" ht="15.75" customHeight="1" x14ac:dyDescent="0.2">
      <c r="B459" s="9"/>
    </row>
    <row r="460" spans="2:2" ht="15.75" customHeight="1" x14ac:dyDescent="0.2">
      <c r="B460" s="9"/>
    </row>
    <row r="461" spans="2:2" ht="15.75" customHeight="1" x14ac:dyDescent="0.2">
      <c r="B461" s="9"/>
    </row>
    <row r="462" spans="2:2" ht="15.75" customHeight="1" x14ac:dyDescent="0.2">
      <c r="B462" s="9"/>
    </row>
    <row r="463" spans="2:2" ht="15.75" customHeight="1" x14ac:dyDescent="0.2">
      <c r="B463" s="9"/>
    </row>
    <row r="464" spans="2:2" ht="15.75" customHeight="1" x14ac:dyDescent="0.2">
      <c r="B464" s="9"/>
    </row>
    <row r="465" spans="2:2" ht="15.75" customHeight="1" x14ac:dyDescent="0.2">
      <c r="B465" s="9"/>
    </row>
    <row r="466" spans="2:2" ht="15.75" customHeight="1" x14ac:dyDescent="0.2">
      <c r="B466" s="9"/>
    </row>
    <row r="467" spans="2:2" ht="15.75" customHeight="1" x14ac:dyDescent="0.2">
      <c r="B467" s="9"/>
    </row>
    <row r="468" spans="2:2" ht="15.75" customHeight="1" x14ac:dyDescent="0.2">
      <c r="B468" s="9"/>
    </row>
    <row r="469" spans="2:2" ht="15.75" customHeight="1" x14ac:dyDescent="0.2">
      <c r="B469" s="9"/>
    </row>
    <row r="470" spans="2:2" ht="15.75" customHeight="1" x14ac:dyDescent="0.2">
      <c r="B470" s="9"/>
    </row>
    <row r="471" spans="2:2" ht="15.75" customHeight="1" x14ac:dyDescent="0.2">
      <c r="B471" s="9"/>
    </row>
    <row r="472" spans="2:2" ht="15.75" customHeight="1" x14ac:dyDescent="0.2">
      <c r="B472" s="9"/>
    </row>
    <row r="473" spans="2:2" ht="15.75" customHeight="1" x14ac:dyDescent="0.2">
      <c r="B473" s="9"/>
    </row>
    <row r="474" spans="2:2" ht="15.75" customHeight="1" x14ac:dyDescent="0.2">
      <c r="B474" s="9"/>
    </row>
    <row r="475" spans="2:2" ht="15.75" customHeight="1" x14ac:dyDescent="0.2">
      <c r="B475" s="9"/>
    </row>
    <row r="476" spans="2:2" ht="15.75" customHeight="1" x14ac:dyDescent="0.2">
      <c r="B476" s="9"/>
    </row>
    <row r="477" spans="2:2" ht="15.75" customHeight="1" x14ac:dyDescent="0.2">
      <c r="B477" s="9"/>
    </row>
    <row r="478" spans="2:2" ht="15.75" customHeight="1" x14ac:dyDescent="0.2">
      <c r="B478" s="9"/>
    </row>
    <row r="479" spans="2:2" ht="15.75" customHeight="1" x14ac:dyDescent="0.2">
      <c r="B479" s="9"/>
    </row>
    <row r="480" spans="2:2" ht="15.75" customHeight="1" x14ac:dyDescent="0.2">
      <c r="B480" s="9"/>
    </row>
    <row r="481" spans="2:2" ht="15.75" customHeight="1" x14ac:dyDescent="0.2">
      <c r="B481" s="9"/>
    </row>
    <row r="482" spans="2:2" ht="15.75" customHeight="1" x14ac:dyDescent="0.2">
      <c r="B482" s="9"/>
    </row>
    <row r="483" spans="2:2" ht="15.75" customHeight="1" x14ac:dyDescent="0.2">
      <c r="B483" s="9"/>
    </row>
    <row r="484" spans="2:2" ht="15.75" customHeight="1" x14ac:dyDescent="0.2">
      <c r="B484" s="9"/>
    </row>
    <row r="485" spans="2:2" ht="15.75" customHeight="1" x14ac:dyDescent="0.2">
      <c r="B485" s="9"/>
    </row>
    <row r="486" spans="2:2" ht="15.75" customHeight="1" x14ac:dyDescent="0.2">
      <c r="B486" s="9"/>
    </row>
    <row r="487" spans="2:2" ht="15.75" customHeight="1" x14ac:dyDescent="0.2">
      <c r="B487" s="9"/>
    </row>
    <row r="488" spans="2:2" ht="15.75" customHeight="1" x14ac:dyDescent="0.2">
      <c r="B488" s="9"/>
    </row>
    <row r="489" spans="2:2" ht="15.75" customHeight="1" x14ac:dyDescent="0.2">
      <c r="B489" s="9"/>
    </row>
    <row r="490" spans="2:2" ht="15.75" customHeight="1" x14ac:dyDescent="0.2">
      <c r="B490" s="9"/>
    </row>
    <row r="491" spans="2:2" ht="15.75" customHeight="1" x14ac:dyDescent="0.2">
      <c r="B491" s="9"/>
    </row>
    <row r="492" spans="2:2" ht="15.75" customHeight="1" x14ac:dyDescent="0.2">
      <c r="B492" s="9"/>
    </row>
    <row r="493" spans="2:2" ht="15.75" customHeight="1" x14ac:dyDescent="0.2">
      <c r="B493" s="9"/>
    </row>
    <row r="494" spans="2:2" ht="15.75" customHeight="1" x14ac:dyDescent="0.2">
      <c r="B494" s="9"/>
    </row>
    <row r="495" spans="2:2" ht="15.75" customHeight="1" x14ac:dyDescent="0.2">
      <c r="B495" s="9"/>
    </row>
    <row r="496" spans="2:2" ht="15.75" customHeight="1" x14ac:dyDescent="0.2">
      <c r="B496" s="9"/>
    </row>
    <row r="497" spans="2:2" ht="15.75" customHeight="1" x14ac:dyDescent="0.2">
      <c r="B497" s="9"/>
    </row>
    <row r="498" spans="2:2" ht="15.75" customHeight="1" x14ac:dyDescent="0.2">
      <c r="B498" s="9"/>
    </row>
    <row r="499" spans="2:2" ht="15.75" customHeight="1" x14ac:dyDescent="0.2">
      <c r="B499" s="9"/>
    </row>
    <row r="500" spans="2:2" ht="15.75" customHeight="1" x14ac:dyDescent="0.2">
      <c r="B500" s="9"/>
    </row>
    <row r="501" spans="2:2" ht="15.75" customHeight="1" x14ac:dyDescent="0.2">
      <c r="B501" s="9"/>
    </row>
    <row r="502" spans="2:2" ht="15.75" customHeight="1" x14ac:dyDescent="0.2">
      <c r="B502" s="9"/>
    </row>
    <row r="503" spans="2:2" ht="15.75" customHeight="1" x14ac:dyDescent="0.2">
      <c r="B503" s="9"/>
    </row>
    <row r="504" spans="2:2" ht="15.75" customHeight="1" x14ac:dyDescent="0.2">
      <c r="B504" s="9"/>
    </row>
    <row r="505" spans="2:2" ht="15.75" customHeight="1" x14ac:dyDescent="0.2">
      <c r="B505" s="9"/>
    </row>
    <row r="506" spans="2:2" ht="15.75" customHeight="1" x14ac:dyDescent="0.2">
      <c r="B506" s="9"/>
    </row>
    <row r="507" spans="2:2" ht="15.75" customHeight="1" x14ac:dyDescent="0.2">
      <c r="B507" s="9"/>
    </row>
    <row r="508" spans="2:2" ht="15.75" customHeight="1" x14ac:dyDescent="0.2">
      <c r="B508" s="9"/>
    </row>
    <row r="509" spans="2:2" ht="15.75" customHeight="1" x14ac:dyDescent="0.2">
      <c r="B509" s="9"/>
    </row>
    <row r="510" spans="2:2" ht="15.75" customHeight="1" x14ac:dyDescent="0.2">
      <c r="B510" s="9"/>
    </row>
    <row r="511" spans="2:2" ht="15.75" customHeight="1" x14ac:dyDescent="0.2">
      <c r="B511" s="9"/>
    </row>
    <row r="512" spans="2:2" ht="15.75" customHeight="1" x14ac:dyDescent="0.2">
      <c r="B512" s="9"/>
    </row>
    <row r="513" spans="2:2" ht="15.75" customHeight="1" x14ac:dyDescent="0.2">
      <c r="B513" s="9"/>
    </row>
    <row r="514" spans="2:2" ht="15.75" customHeight="1" x14ac:dyDescent="0.2">
      <c r="B514" s="9"/>
    </row>
    <row r="515" spans="2:2" ht="15.75" customHeight="1" x14ac:dyDescent="0.2">
      <c r="B515" s="9"/>
    </row>
    <row r="516" spans="2:2" ht="15.75" customHeight="1" x14ac:dyDescent="0.2">
      <c r="B516" s="9"/>
    </row>
    <row r="517" spans="2:2" ht="15.75" customHeight="1" x14ac:dyDescent="0.2">
      <c r="B517" s="9"/>
    </row>
    <row r="518" spans="2:2" ht="15.75" customHeight="1" x14ac:dyDescent="0.2">
      <c r="B518" s="9"/>
    </row>
    <row r="519" spans="2:2" ht="15.75" customHeight="1" x14ac:dyDescent="0.2">
      <c r="B519" s="9"/>
    </row>
    <row r="520" spans="2:2" ht="15.75" customHeight="1" x14ac:dyDescent="0.2">
      <c r="B520" s="9"/>
    </row>
    <row r="521" spans="2:2" ht="15.75" customHeight="1" x14ac:dyDescent="0.2">
      <c r="B521" s="9"/>
    </row>
    <row r="522" spans="2:2" ht="15.75" customHeight="1" x14ac:dyDescent="0.2">
      <c r="B522" s="9"/>
    </row>
    <row r="523" spans="2:2" ht="15.75" customHeight="1" x14ac:dyDescent="0.2">
      <c r="B523" s="9"/>
    </row>
    <row r="524" spans="2:2" ht="15.75" customHeight="1" x14ac:dyDescent="0.2">
      <c r="B524" s="9"/>
    </row>
    <row r="525" spans="2:2" ht="15.75" customHeight="1" x14ac:dyDescent="0.2">
      <c r="B525" s="9"/>
    </row>
    <row r="526" spans="2:2" ht="15.75" customHeight="1" x14ac:dyDescent="0.2">
      <c r="B526" s="9"/>
    </row>
    <row r="527" spans="2:2" ht="15.75" customHeight="1" x14ac:dyDescent="0.2">
      <c r="B527" s="9"/>
    </row>
    <row r="528" spans="2:2" ht="15.75" customHeight="1" x14ac:dyDescent="0.2">
      <c r="B528" s="9"/>
    </row>
    <row r="529" spans="2:2" ht="15.75" customHeight="1" x14ac:dyDescent="0.2">
      <c r="B529" s="9"/>
    </row>
    <row r="530" spans="2:2" ht="15.75" customHeight="1" x14ac:dyDescent="0.2">
      <c r="B530" s="9"/>
    </row>
    <row r="531" spans="2:2" ht="15.75" customHeight="1" x14ac:dyDescent="0.2">
      <c r="B531" s="9"/>
    </row>
    <row r="532" spans="2:2" ht="15.75" customHeight="1" x14ac:dyDescent="0.2">
      <c r="B532" s="9"/>
    </row>
    <row r="533" spans="2:2" ht="15.75" customHeight="1" x14ac:dyDescent="0.2">
      <c r="B533" s="9"/>
    </row>
    <row r="534" spans="2:2" ht="15.75" customHeight="1" x14ac:dyDescent="0.2">
      <c r="B534" s="9"/>
    </row>
    <row r="535" spans="2:2" ht="15.75" customHeight="1" x14ac:dyDescent="0.2">
      <c r="B535" s="9"/>
    </row>
    <row r="536" spans="2:2" ht="15.75" customHeight="1" x14ac:dyDescent="0.2">
      <c r="B536" s="9"/>
    </row>
    <row r="537" spans="2:2" ht="15.75" customHeight="1" x14ac:dyDescent="0.2">
      <c r="B537" s="9"/>
    </row>
    <row r="538" spans="2:2" ht="15.75" customHeight="1" x14ac:dyDescent="0.2">
      <c r="B538" s="9"/>
    </row>
    <row r="539" spans="2:2" ht="15.75" customHeight="1" x14ac:dyDescent="0.2">
      <c r="B539" s="9"/>
    </row>
    <row r="540" spans="2:2" ht="15.75" customHeight="1" x14ac:dyDescent="0.2">
      <c r="B540" s="9"/>
    </row>
    <row r="541" spans="2:2" ht="15.75" customHeight="1" x14ac:dyDescent="0.2">
      <c r="B541" s="9"/>
    </row>
    <row r="542" spans="2:2" ht="15.75" customHeight="1" x14ac:dyDescent="0.2">
      <c r="B542" s="9"/>
    </row>
    <row r="543" spans="2:2" ht="15.75" customHeight="1" x14ac:dyDescent="0.2">
      <c r="B543" s="9"/>
    </row>
    <row r="544" spans="2:2" ht="15.75" customHeight="1" x14ac:dyDescent="0.2">
      <c r="B544" s="9"/>
    </row>
    <row r="545" spans="2:2" ht="15.75" customHeight="1" x14ac:dyDescent="0.2">
      <c r="B545" s="9"/>
    </row>
    <row r="546" spans="2:2" ht="15.75" customHeight="1" x14ac:dyDescent="0.2">
      <c r="B546" s="9"/>
    </row>
    <row r="547" spans="2:2" ht="15.75" customHeight="1" x14ac:dyDescent="0.2">
      <c r="B547" s="9"/>
    </row>
    <row r="548" spans="2:2" ht="15.75" customHeight="1" x14ac:dyDescent="0.2">
      <c r="B548" s="9"/>
    </row>
    <row r="549" spans="2:2" ht="15.75" customHeight="1" x14ac:dyDescent="0.2">
      <c r="B549" s="9"/>
    </row>
    <row r="550" spans="2:2" ht="15.75" customHeight="1" x14ac:dyDescent="0.2">
      <c r="B550" s="9"/>
    </row>
    <row r="551" spans="2:2" ht="15.75" customHeight="1" x14ac:dyDescent="0.2">
      <c r="B551" s="9"/>
    </row>
    <row r="552" spans="2:2" ht="15.75" customHeight="1" x14ac:dyDescent="0.2">
      <c r="B552" s="9"/>
    </row>
    <row r="553" spans="2:2" ht="15.75" customHeight="1" x14ac:dyDescent="0.2">
      <c r="B553" s="9"/>
    </row>
    <row r="554" spans="2:2" ht="15.75" customHeight="1" x14ac:dyDescent="0.2">
      <c r="B554" s="9"/>
    </row>
    <row r="555" spans="2:2" ht="15.75" customHeight="1" x14ac:dyDescent="0.2">
      <c r="B555" s="9"/>
    </row>
    <row r="556" spans="2:2" ht="15.75" customHeight="1" x14ac:dyDescent="0.2">
      <c r="B556" s="9"/>
    </row>
    <row r="557" spans="2:2" ht="15.75" customHeight="1" x14ac:dyDescent="0.2">
      <c r="B557" s="9"/>
    </row>
    <row r="558" spans="2:2" ht="15.75" customHeight="1" x14ac:dyDescent="0.2">
      <c r="B558" s="9"/>
    </row>
    <row r="559" spans="2:2" ht="15.75" customHeight="1" x14ac:dyDescent="0.2">
      <c r="B559" s="9"/>
    </row>
    <row r="560" spans="2:2" ht="15.75" customHeight="1" x14ac:dyDescent="0.2">
      <c r="B560" s="9"/>
    </row>
    <row r="561" spans="2:2" ht="15.75" customHeight="1" x14ac:dyDescent="0.2">
      <c r="B561" s="9"/>
    </row>
    <row r="562" spans="2:2" ht="15.75" customHeight="1" x14ac:dyDescent="0.2">
      <c r="B562" s="9"/>
    </row>
    <row r="563" spans="2:2" ht="15.75" customHeight="1" x14ac:dyDescent="0.2">
      <c r="B563" s="9"/>
    </row>
    <row r="564" spans="2:2" ht="15.75" customHeight="1" x14ac:dyDescent="0.2">
      <c r="B564" s="9"/>
    </row>
    <row r="565" spans="2:2" ht="15.75" customHeight="1" x14ac:dyDescent="0.2">
      <c r="B565" s="9"/>
    </row>
    <row r="566" spans="2:2" ht="15.75" customHeight="1" x14ac:dyDescent="0.2">
      <c r="B566" s="9"/>
    </row>
    <row r="567" spans="2:2" ht="15.75" customHeight="1" x14ac:dyDescent="0.2">
      <c r="B567" s="9"/>
    </row>
    <row r="568" spans="2:2" ht="15.75" customHeight="1" x14ac:dyDescent="0.2">
      <c r="B568" s="9"/>
    </row>
    <row r="569" spans="2:2" ht="15.75" customHeight="1" x14ac:dyDescent="0.2">
      <c r="B569" s="9"/>
    </row>
    <row r="570" spans="2:2" ht="15.75" customHeight="1" x14ac:dyDescent="0.2">
      <c r="B570" s="9"/>
    </row>
    <row r="571" spans="2:2" ht="15.75" customHeight="1" x14ac:dyDescent="0.2">
      <c r="B571" s="9"/>
    </row>
    <row r="572" spans="2:2" ht="15.75" customHeight="1" x14ac:dyDescent="0.2">
      <c r="B572" s="9"/>
    </row>
    <row r="573" spans="2:2" ht="15.75" customHeight="1" x14ac:dyDescent="0.2">
      <c r="B573" s="9"/>
    </row>
    <row r="574" spans="2:2" ht="15.75" customHeight="1" x14ac:dyDescent="0.2">
      <c r="B574" s="9"/>
    </row>
    <row r="575" spans="2:2" ht="15.75" customHeight="1" x14ac:dyDescent="0.2">
      <c r="B575" s="9"/>
    </row>
    <row r="576" spans="2:2" ht="15.75" customHeight="1" x14ac:dyDescent="0.2">
      <c r="B576" s="9"/>
    </row>
    <row r="577" spans="2:2" ht="15.75" customHeight="1" x14ac:dyDescent="0.2">
      <c r="B577" s="9"/>
    </row>
    <row r="578" spans="2:2" ht="15.75" customHeight="1" x14ac:dyDescent="0.2">
      <c r="B578" s="9"/>
    </row>
    <row r="579" spans="2:2" ht="15.75" customHeight="1" x14ac:dyDescent="0.2">
      <c r="B579" s="9"/>
    </row>
    <row r="580" spans="2:2" ht="15.75" customHeight="1" x14ac:dyDescent="0.2">
      <c r="B580" s="9"/>
    </row>
    <row r="581" spans="2:2" ht="15.75" customHeight="1" x14ac:dyDescent="0.2">
      <c r="B581" s="9"/>
    </row>
    <row r="582" spans="2:2" ht="15.75" customHeight="1" x14ac:dyDescent="0.2">
      <c r="B582" s="9"/>
    </row>
    <row r="583" spans="2:2" ht="15.75" customHeight="1" x14ac:dyDescent="0.2">
      <c r="B583" s="9"/>
    </row>
    <row r="584" spans="2:2" ht="15.75" customHeight="1" x14ac:dyDescent="0.2">
      <c r="B584" s="9"/>
    </row>
    <row r="585" spans="2:2" ht="15.75" customHeight="1" x14ac:dyDescent="0.2">
      <c r="B585" s="9"/>
    </row>
    <row r="586" spans="2:2" ht="15.75" customHeight="1" x14ac:dyDescent="0.2">
      <c r="B586" s="9"/>
    </row>
    <row r="587" spans="2:2" ht="15.75" customHeight="1" x14ac:dyDescent="0.2">
      <c r="B587" s="9"/>
    </row>
    <row r="588" spans="2:2" ht="15.75" customHeight="1" x14ac:dyDescent="0.2">
      <c r="B588" s="9"/>
    </row>
    <row r="589" spans="2:2" ht="15.75" customHeight="1" x14ac:dyDescent="0.2">
      <c r="B589" s="9"/>
    </row>
    <row r="590" spans="2:2" ht="15.75" customHeight="1" x14ac:dyDescent="0.2">
      <c r="B590" s="9"/>
    </row>
    <row r="591" spans="2:2" ht="15.75" customHeight="1" x14ac:dyDescent="0.2">
      <c r="B591" s="9"/>
    </row>
    <row r="592" spans="2:2" ht="15.75" customHeight="1" x14ac:dyDescent="0.2">
      <c r="B592" s="9"/>
    </row>
    <row r="593" spans="2:2" ht="15.75" customHeight="1" x14ac:dyDescent="0.2">
      <c r="B593" s="9"/>
    </row>
    <row r="594" spans="2:2" ht="15.75" customHeight="1" x14ac:dyDescent="0.2">
      <c r="B594" s="9"/>
    </row>
    <row r="595" spans="2:2" ht="15.75" customHeight="1" x14ac:dyDescent="0.2">
      <c r="B595" s="9"/>
    </row>
    <row r="596" spans="2:2" ht="15.75" customHeight="1" x14ac:dyDescent="0.2">
      <c r="B596" s="9"/>
    </row>
    <row r="597" spans="2:2" ht="15.75" customHeight="1" x14ac:dyDescent="0.2">
      <c r="B597" s="9"/>
    </row>
    <row r="598" spans="2:2" ht="15.75" customHeight="1" x14ac:dyDescent="0.2">
      <c r="B598" s="9"/>
    </row>
    <row r="599" spans="2:2" ht="15.75" customHeight="1" x14ac:dyDescent="0.2">
      <c r="B599" s="9"/>
    </row>
    <row r="600" spans="2:2" ht="15.75" customHeight="1" x14ac:dyDescent="0.2">
      <c r="B600" s="9"/>
    </row>
    <row r="601" spans="2:2" ht="15.75" customHeight="1" x14ac:dyDescent="0.2">
      <c r="B601" s="9"/>
    </row>
    <row r="602" spans="2:2" ht="15.75" customHeight="1" x14ac:dyDescent="0.2">
      <c r="B602" s="9"/>
    </row>
    <row r="603" spans="2:2" ht="15.75" customHeight="1" x14ac:dyDescent="0.2">
      <c r="B603" s="9"/>
    </row>
    <row r="604" spans="2:2" ht="15.75" customHeight="1" x14ac:dyDescent="0.2">
      <c r="B604" s="9"/>
    </row>
    <row r="605" spans="2:2" ht="15.75" customHeight="1" x14ac:dyDescent="0.2">
      <c r="B605" s="9"/>
    </row>
    <row r="606" spans="2:2" ht="15.75" customHeight="1" x14ac:dyDescent="0.2">
      <c r="B606" s="9"/>
    </row>
    <row r="607" spans="2:2" ht="15.75" customHeight="1" x14ac:dyDescent="0.2">
      <c r="B607" s="9"/>
    </row>
    <row r="608" spans="2:2" ht="15.75" customHeight="1" x14ac:dyDescent="0.2">
      <c r="B608" s="9"/>
    </row>
    <row r="609" spans="2:2" ht="15.75" customHeight="1" x14ac:dyDescent="0.2">
      <c r="B609" s="9"/>
    </row>
    <row r="610" spans="2:2" ht="15.75" customHeight="1" x14ac:dyDescent="0.2">
      <c r="B610" s="9"/>
    </row>
    <row r="611" spans="2:2" ht="15.75" customHeight="1" x14ac:dyDescent="0.2">
      <c r="B611" s="9"/>
    </row>
    <row r="612" spans="2:2" ht="15.75" customHeight="1" x14ac:dyDescent="0.2">
      <c r="B612" s="9"/>
    </row>
    <row r="613" spans="2:2" ht="15.75" customHeight="1" x14ac:dyDescent="0.2">
      <c r="B613" s="9"/>
    </row>
    <row r="614" spans="2:2" ht="15.75" customHeight="1" x14ac:dyDescent="0.2">
      <c r="B614" s="9"/>
    </row>
    <row r="615" spans="2:2" ht="15.75" customHeight="1" x14ac:dyDescent="0.2">
      <c r="B615" s="9"/>
    </row>
    <row r="616" spans="2:2" ht="15.75" customHeight="1" x14ac:dyDescent="0.2">
      <c r="B616" s="9"/>
    </row>
    <row r="617" spans="2:2" ht="15.75" customHeight="1" x14ac:dyDescent="0.2">
      <c r="B617" s="9"/>
    </row>
    <row r="618" spans="2:2" ht="15.75" customHeight="1" x14ac:dyDescent="0.2">
      <c r="B618" s="9"/>
    </row>
    <row r="619" spans="2:2" ht="15.75" customHeight="1" x14ac:dyDescent="0.2">
      <c r="B619" s="9"/>
    </row>
    <row r="620" spans="2:2" ht="15.75" customHeight="1" x14ac:dyDescent="0.2">
      <c r="B620" s="9"/>
    </row>
    <row r="621" spans="2:2" ht="15.75" customHeight="1" x14ac:dyDescent="0.2">
      <c r="B621" s="9"/>
    </row>
    <row r="622" spans="2:2" ht="15.75" customHeight="1" x14ac:dyDescent="0.2">
      <c r="B622" s="9"/>
    </row>
    <row r="623" spans="2:2" ht="15.75" customHeight="1" x14ac:dyDescent="0.2">
      <c r="B623" s="9"/>
    </row>
    <row r="624" spans="2:2" ht="15.75" customHeight="1" x14ac:dyDescent="0.2">
      <c r="B624" s="9"/>
    </row>
    <row r="625" spans="2:2" ht="15.75" customHeight="1" x14ac:dyDescent="0.2">
      <c r="B625" s="9"/>
    </row>
    <row r="626" spans="2:2" ht="15.75" customHeight="1" x14ac:dyDescent="0.2">
      <c r="B626" s="9"/>
    </row>
    <row r="627" spans="2:2" ht="15.75" customHeight="1" x14ac:dyDescent="0.2">
      <c r="B627" s="9"/>
    </row>
    <row r="628" spans="2:2" ht="15.75" customHeight="1" x14ac:dyDescent="0.2">
      <c r="B628" s="9"/>
    </row>
    <row r="629" spans="2:2" ht="15.75" customHeight="1" x14ac:dyDescent="0.2">
      <c r="B629" s="9"/>
    </row>
    <row r="630" spans="2:2" ht="15.75" customHeight="1" x14ac:dyDescent="0.2">
      <c r="B630" s="9"/>
    </row>
    <row r="631" spans="2:2" ht="15.75" customHeight="1" x14ac:dyDescent="0.2">
      <c r="B631" s="9"/>
    </row>
    <row r="632" spans="2:2" ht="15.75" customHeight="1" x14ac:dyDescent="0.2">
      <c r="B632" s="9"/>
    </row>
    <row r="633" spans="2:2" ht="15.75" customHeight="1" x14ac:dyDescent="0.2">
      <c r="B633" s="9"/>
    </row>
    <row r="634" spans="2:2" ht="15.75" customHeight="1" x14ac:dyDescent="0.2">
      <c r="B634" s="9"/>
    </row>
    <row r="635" spans="2:2" ht="15.75" customHeight="1" x14ac:dyDescent="0.2">
      <c r="B635" s="9"/>
    </row>
    <row r="636" spans="2:2" ht="15.75" customHeight="1" x14ac:dyDescent="0.2">
      <c r="B636" s="9"/>
    </row>
    <row r="637" spans="2:2" ht="15.75" customHeight="1" x14ac:dyDescent="0.2">
      <c r="B637" s="9"/>
    </row>
    <row r="638" spans="2:2" ht="15.75" customHeight="1" x14ac:dyDescent="0.2">
      <c r="B638" s="9"/>
    </row>
    <row r="639" spans="2:2" ht="15.75" customHeight="1" x14ac:dyDescent="0.2">
      <c r="B639" s="9"/>
    </row>
    <row r="640" spans="2:2" ht="15.75" customHeight="1" x14ac:dyDescent="0.2">
      <c r="B640" s="9"/>
    </row>
    <row r="641" spans="2:2" ht="15.75" customHeight="1" x14ac:dyDescent="0.2">
      <c r="B641" s="9"/>
    </row>
    <row r="642" spans="2:2" ht="15.75" customHeight="1" x14ac:dyDescent="0.2">
      <c r="B642" s="9"/>
    </row>
    <row r="643" spans="2:2" ht="15.75" customHeight="1" x14ac:dyDescent="0.2">
      <c r="B643" s="9"/>
    </row>
    <row r="644" spans="2:2" ht="15.75" customHeight="1" x14ac:dyDescent="0.2">
      <c r="B644" s="9"/>
    </row>
    <row r="645" spans="2:2" ht="15.75" customHeight="1" x14ac:dyDescent="0.2">
      <c r="B645" s="9"/>
    </row>
    <row r="646" spans="2:2" ht="15.75" customHeight="1" x14ac:dyDescent="0.2">
      <c r="B646" s="9"/>
    </row>
    <row r="647" spans="2:2" ht="15.75" customHeight="1" x14ac:dyDescent="0.2">
      <c r="B647" s="9"/>
    </row>
    <row r="648" spans="2:2" ht="15.75" customHeight="1" x14ac:dyDescent="0.2">
      <c r="B648" s="9"/>
    </row>
    <row r="649" spans="2:2" ht="15.75" customHeight="1" x14ac:dyDescent="0.2">
      <c r="B649" s="9"/>
    </row>
    <row r="650" spans="2:2" ht="15.75" customHeight="1" x14ac:dyDescent="0.2">
      <c r="B650" s="9"/>
    </row>
    <row r="651" spans="2:2" ht="15.75" customHeight="1" x14ac:dyDescent="0.2">
      <c r="B651" s="9"/>
    </row>
    <row r="652" spans="2:2" ht="15.75" customHeight="1" x14ac:dyDescent="0.2">
      <c r="B652" s="9"/>
    </row>
    <row r="653" spans="2:2" ht="15.75" customHeight="1" x14ac:dyDescent="0.2">
      <c r="B653" s="9"/>
    </row>
    <row r="654" spans="2:2" ht="15.75" customHeight="1" x14ac:dyDescent="0.2">
      <c r="B654" s="9"/>
    </row>
    <row r="655" spans="2:2" ht="15.75" customHeight="1" x14ac:dyDescent="0.2">
      <c r="B655" s="9"/>
    </row>
    <row r="656" spans="2:2" ht="15.75" customHeight="1" x14ac:dyDescent="0.2">
      <c r="B656" s="9"/>
    </row>
    <row r="657" spans="2:2" ht="15.75" customHeight="1" x14ac:dyDescent="0.2">
      <c r="B657" s="9"/>
    </row>
    <row r="658" spans="2:2" ht="15.75" customHeight="1" x14ac:dyDescent="0.2">
      <c r="B658" s="9"/>
    </row>
    <row r="659" spans="2:2" ht="15.75" customHeight="1" x14ac:dyDescent="0.2">
      <c r="B659" s="9"/>
    </row>
    <row r="660" spans="2:2" ht="15.75" customHeight="1" x14ac:dyDescent="0.2">
      <c r="B660" s="9"/>
    </row>
    <row r="661" spans="2:2" ht="15.75" customHeight="1" x14ac:dyDescent="0.2">
      <c r="B661" s="9"/>
    </row>
    <row r="662" spans="2:2" ht="15.75" customHeight="1" x14ac:dyDescent="0.2">
      <c r="B662" s="9"/>
    </row>
    <row r="663" spans="2:2" ht="15.75" customHeight="1" x14ac:dyDescent="0.2">
      <c r="B663" s="9"/>
    </row>
    <row r="664" spans="2:2" ht="15.75" customHeight="1" x14ac:dyDescent="0.2">
      <c r="B664" s="9"/>
    </row>
    <row r="665" spans="2:2" ht="15.75" customHeight="1" x14ac:dyDescent="0.2">
      <c r="B665" s="9"/>
    </row>
    <row r="666" spans="2:2" ht="15.75" customHeight="1" x14ac:dyDescent="0.2">
      <c r="B666" s="9"/>
    </row>
    <row r="667" spans="2:2" ht="15.75" customHeight="1" x14ac:dyDescent="0.2">
      <c r="B667" s="9"/>
    </row>
    <row r="668" spans="2:2" ht="15.75" customHeight="1" x14ac:dyDescent="0.2">
      <c r="B668" s="9"/>
    </row>
    <row r="669" spans="2:2" ht="15.75" customHeight="1" x14ac:dyDescent="0.2">
      <c r="B669" s="9"/>
    </row>
    <row r="670" spans="2:2" ht="15.75" customHeight="1" x14ac:dyDescent="0.2">
      <c r="B670" s="9"/>
    </row>
    <row r="671" spans="2:2" ht="15.75" customHeight="1" x14ac:dyDescent="0.2">
      <c r="B671" s="9"/>
    </row>
    <row r="672" spans="2:2" ht="15.75" customHeight="1" x14ac:dyDescent="0.2">
      <c r="B672" s="9"/>
    </row>
    <row r="673" spans="2:2" ht="15.75" customHeight="1" x14ac:dyDescent="0.2">
      <c r="B673" s="9"/>
    </row>
    <row r="674" spans="2:2" ht="15.75" customHeight="1" x14ac:dyDescent="0.2">
      <c r="B674" s="9"/>
    </row>
    <row r="675" spans="2:2" ht="15.75" customHeight="1" x14ac:dyDescent="0.2">
      <c r="B675" s="9"/>
    </row>
    <row r="676" spans="2:2" ht="15.75" customHeight="1" x14ac:dyDescent="0.2">
      <c r="B676" s="9"/>
    </row>
    <row r="677" spans="2:2" ht="15.75" customHeight="1" x14ac:dyDescent="0.2">
      <c r="B677" s="9"/>
    </row>
    <row r="678" spans="2:2" ht="15.75" customHeight="1" x14ac:dyDescent="0.2">
      <c r="B678" s="9"/>
    </row>
    <row r="679" spans="2:2" ht="15.75" customHeight="1" x14ac:dyDescent="0.2">
      <c r="B679" s="9"/>
    </row>
    <row r="680" spans="2:2" ht="15.75" customHeight="1" x14ac:dyDescent="0.2">
      <c r="B680" s="9"/>
    </row>
    <row r="681" spans="2:2" ht="15.75" customHeight="1" x14ac:dyDescent="0.2">
      <c r="B681" s="9"/>
    </row>
    <row r="682" spans="2:2" ht="15.75" customHeight="1" x14ac:dyDescent="0.2">
      <c r="B682" s="9"/>
    </row>
    <row r="683" spans="2:2" ht="15.75" customHeight="1" x14ac:dyDescent="0.2">
      <c r="B683" s="9"/>
    </row>
    <row r="684" spans="2:2" ht="15.75" customHeight="1" x14ac:dyDescent="0.2">
      <c r="B684" s="9"/>
    </row>
    <row r="685" spans="2:2" ht="15.75" customHeight="1" x14ac:dyDescent="0.2">
      <c r="B685" s="9"/>
    </row>
    <row r="686" spans="2:2" ht="15.75" customHeight="1" x14ac:dyDescent="0.2">
      <c r="B686" s="9"/>
    </row>
    <row r="687" spans="2:2" ht="15.75" customHeight="1" x14ac:dyDescent="0.2">
      <c r="B687" s="9"/>
    </row>
    <row r="688" spans="2:2" ht="15.75" customHeight="1" x14ac:dyDescent="0.2">
      <c r="B688" s="9"/>
    </row>
    <row r="689" spans="2:2" ht="15.75" customHeight="1" x14ac:dyDescent="0.2">
      <c r="B689" s="9"/>
    </row>
    <row r="690" spans="2:2" ht="15.75" customHeight="1" x14ac:dyDescent="0.2">
      <c r="B690" s="9"/>
    </row>
    <row r="691" spans="2:2" ht="15.75" customHeight="1" x14ac:dyDescent="0.2">
      <c r="B691" s="9"/>
    </row>
    <row r="692" spans="2:2" ht="15.75" customHeight="1" x14ac:dyDescent="0.2">
      <c r="B692" s="9"/>
    </row>
    <row r="693" spans="2:2" ht="15.75" customHeight="1" x14ac:dyDescent="0.2">
      <c r="B693" s="9"/>
    </row>
    <row r="694" spans="2:2" ht="15.75" customHeight="1" x14ac:dyDescent="0.2">
      <c r="B694" s="9"/>
    </row>
    <row r="695" spans="2:2" ht="15.75" customHeight="1" x14ac:dyDescent="0.2">
      <c r="B695" s="9"/>
    </row>
    <row r="696" spans="2:2" ht="15.75" customHeight="1" x14ac:dyDescent="0.2">
      <c r="B696" s="9"/>
    </row>
    <row r="697" spans="2:2" ht="15.75" customHeight="1" x14ac:dyDescent="0.2">
      <c r="B697" s="9"/>
    </row>
    <row r="698" spans="2:2" ht="15.75" customHeight="1" x14ac:dyDescent="0.2">
      <c r="B698" s="9"/>
    </row>
    <row r="699" spans="2:2" ht="15.75" customHeight="1" x14ac:dyDescent="0.2">
      <c r="B699" s="9"/>
    </row>
    <row r="700" spans="2:2" ht="15.75" customHeight="1" x14ac:dyDescent="0.2">
      <c r="B700" s="9"/>
    </row>
    <row r="701" spans="2:2" ht="15.75" customHeight="1" x14ac:dyDescent="0.2">
      <c r="B701" s="9"/>
    </row>
    <row r="702" spans="2:2" ht="15.75" customHeight="1" x14ac:dyDescent="0.2">
      <c r="B702" s="9"/>
    </row>
    <row r="703" spans="2:2" ht="15.75" customHeight="1" x14ac:dyDescent="0.2">
      <c r="B703" s="9"/>
    </row>
    <row r="704" spans="2:2" ht="15.75" customHeight="1" x14ac:dyDescent="0.2">
      <c r="B704" s="9"/>
    </row>
    <row r="705" spans="2:2" ht="15.75" customHeight="1" x14ac:dyDescent="0.2">
      <c r="B705" s="9"/>
    </row>
    <row r="706" spans="2:2" ht="15.75" customHeight="1" x14ac:dyDescent="0.2">
      <c r="B706" s="9"/>
    </row>
    <row r="707" spans="2:2" ht="15.75" customHeight="1" x14ac:dyDescent="0.2">
      <c r="B707" s="9"/>
    </row>
    <row r="708" spans="2:2" ht="15.75" customHeight="1" x14ac:dyDescent="0.2">
      <c r="B708" s="9"/>
    </row>
    <row r="709" spans="2:2" ht="15.75" customHeight="1" x14ac:dyDescent="0.2">
      <c r="B709" s="9"/>
    </row>
    <row r="710" spans="2:2" ht="15.75" customHeight="1" x14ac:dyDescent="0.2">
      <c r="B710" s="9"/>
    </row>
    <row r="711" spans="2:2" ht="15.75" customHeight="1" x14ac:dyDescent="0.2">
      <c r="B711" s="9"/>
    </row>
    <row r="712" spans="2:2" ht="15.75" customHeight="1" x14ac:dyDescent="0.2">
      <c r="B712" s="9"/>
    </row>
    <row r="713" spans="2:2" ht="15.75" customHeight="1" x14ac:dyDescent="0.2">
      <c r="B713" s="9"/>
    </row>
    <row r="714" spans="2:2" ht="15.75" customHeight="1" x14ac:dyDescent="0.2">
      <c r="B714" s="9"/>
    </row>
    <row r="715" spans="2:2" ht="15.75" customHeight="1" x14ac:dyDescent="0.2">
      <c r="B715" s="9"/>
    </row>
    <row r="716" spans="2:2" ht="15.75" customHeight="1" x14ac:dyDescent="0.2">
      <c r="B716" s="9"/>
    </row>
    <row r="717" spans="2:2" ht="15.75" customHeight="1" x14ac:dyDescent="0.2">
      <c r="B717" s="9"/>
    </row>
    <row r="718" spans="2:2" ht="15.75" customHeight="1" x14ac:dyDescent="0.2">
      <c r="B718" s="9"/>
    </row>
    <row r="719" spans="2:2" ht="15.75" customHeight="1" x14ac:dyDescent="0.2">
      <c r="B719" s="9"/>
    </row>
    <row r="720" spans="2:2" ht="15.75" customHeight="1" x14ac:dyDescent="0.2">
      <c r="B720" s="9"/>
    </row>
    <row r="721" spans="2:2" ht="15.75" customHeight="1" x14ac:dyDescent="0.2">
      <c r="B721" s="9"/>
    </row>
    <row r="722" spans="2:2" ht="15.75" customHeight="1" x14ac:dyDescent="0.2">
      <c r="B722" s="9"/>
    </row>
    <row r="723" spans="2:2" ht="15.75" customHeight="1" x14ac:dyDescent="0.2">
      <c r="B723" s="9"/>
    </row>
    <row r="724" spans="2:2" ht="15.75" customHeight="1" x14ac:dyDescent="0.2">
      <c r="B724" s="9"/>
    </row>
    <row r="725" spans="2:2" ht="15.75" customHeight="1" x14ac:dyDescent="0.2">
      <c r="B725" s="9"/>
    </row>
    <row r="726" spans="2:2" ht="15.75" customHeight="1" x14ac:dyDescent="0.2">
      <c r="B726" s="9"/>
    </row>
    <row r="727" spans="2:2" ht="15.75" customHeight="1" x14ac:dyDescent="0.2">
      <c r="B727" s="9"/>
    </row>
    <row r="728" spans="2:2" ht="15.75" customHeight="1" x14ac:dyDescent="0.2">
      <c r="B728" s="9"/>
    </row>
    <row r="729" spans="2:2" ht="15.75" customHeight="1" x14ac:dyDescent="0.2">
      <c r="B729" s="9"/>
    </row>
    <row r="730" spans="2:2" ht="15.75" customHeight="1" x14ac:dyDescent="0.2">
      <c r="B730" s="9"/>
    </row>
    <row r="731" spans="2:2" ht="15.75" customHeight="1" x14ac:dyDescent="0.2">
      <c r="B731" s="9"/>
    </row>
    <row r="732" spans="2:2" ht="15.75" customHeight="1" x14ac:dyDescent="0.2">
      <c r="B732" s="9"/>
    </row>
    <row r="733" spans="2:2" ht="15.75" customHeight="1" x14ac:dyDescent="0.2">
      <c r="B733" s="9"/>
    </row>
    <row r="734" spans="2:2" ht="15.75" customHeight="1" x14ac:dyDescent="0.2">
      <c r="B734" s="9"/>
    </row>
    <row r="735" spans="2:2" ht="15.75" customHeight="1" x14ac:dyDescent="0.2">
      <c r="B735" s="9"/>
    </row>
    <row r="736" spans="2:2" ht="15.75" customHeight="1" x14ac:dyDescent="0.2">
      <c r="B736" s="9"/>
    </row>
    <row r="737" spans="2:2" ht="15.75" customHeight="1" x14ac:dyDescent="0.2">
      <c r="B737" s="9"/>
    </row>
    <row r="738" spans="2:2" ht="15.75" customHeight="1" x14ac:dyDescent="0.2">
      <c r="B738" s="9"/>
    </row>
    <row r="739" spans="2:2" ht="15.75" customHeight="1" x14ac:dyDescent="0.2">
      <c r="B739" s="9"/>
    </row>
    <row r="740" spans="2:2" ht="15.75" customHeight="1" x14ac:dyDescent="0.2">
      <c r="B740" s="9"/>
    </row>
    <row r="741" spans="2:2" ht="15.75" customHeight="1" x14ac:dyDescent="0.2">
      <c r="B741" s="9"/>
    </row>
    <row r="742" spans="2:2" ht="15.75" customHeight="1" x14ac:dyDescent="0.2">
      <c r="B742" s="9"/>
    </row>
    <row r="743" spans="2:2" ht="15.75" customHeight="1" x14ac:dyDescent="0.2">
      <c r="B743" s="9"/>
    </row>
    <row r="744" spans="2:2" ht="15.75" customHeight="1" x14ac:dyDescent="0.2">
      <c r="B744" s="9"/>
    </row>
    <row r="745" spans="2:2" ht="15.75" customHeight="1" x14ac:dyDescent="0.2">
      <c r="B745" s="9"/>
    </row>
    <row r="746" spans="2:2" ht="15.75" customHeight="1" x14ac:dyDescent="0.2">
      <c r="B746" s="9"/>
    </row>
    <row r="747" spans="2:2" ht="15.75" customHeight="1" x14ac:dyDescent="0.2">
      <c r="B747" s="9"/>
    </row>
    <row r="748" spans="2:2" ht="15.75" customHeight="1" x14ac:dyDescent="0.2">
      <c r="B748" s="9"/>
    </row>
    <row r="749" spans="2:2" ht="15.75" customHeight="1" x14ac:dyDescent="0.2">
      <c r="B749" s="9"/>
    </row>
    <row r="750" spans="2:2" ht="15.75" customHeight="1" x14ac:dyDescent="0.2">
      <c r="B750" s="9"/>
    </row>
    <row r="751" spans="2:2" ht="15.75" customHeight="1" x14ac:dyDescent="0.2">
      <c r="B751" s="9"/>
    </row>
    <row r="752" spans="2:2" ht="15.75" customHeight="1" x14ac:dyDescent="0.2">
      <c r="B752" s="9"/>
    </row>
    <row r="753" spans="2:2" ht="15.75" customHeight="1" x14ac:dyDescent="0.2">
      <c r="B753" s="9"/>
    </row>
    <row r="754" spans="2:2" ht="15.75" customHeight="1" x14ac:dyDescent="0.2">
      <c r="B754" s="9"/>
    </row>
    <row r="755" spans="2:2" ht="15.75" customHeight="1" x14ac:dyDescent="0.2">
      <c r="B755" s="9"/>
    </row>
    <row r="756" spans="2:2" ht="15.75" customHeight="1" x14ac:dyDescent="0.2">
      <c r="B756" s="9"/>
    </row>
    <row r="757" spans="2:2" ht="15.75" customHeight="1" x14ac:dyDescent="0.2">
      <c r="B757" s="9"/>
    </row>
    <row r="758" spans="2:2" ht="15.75" customHeight="1" x14ac:dyDescent="0.2">
      <c r="B758" s="9"/>
    </row>
    <row r="759" spans="2:2" ht="15.75" customHeight="1" x14ac:dyDescent="0.2">
      <c r="B759" s="9"/>
    </row>
    <row r="760" spans="2:2" ht="15.75" customHeight="1" x14ac:dyDescent="0.2">
      <c r="B760" s="9"/>
    </row>
    <row r="761" spans="2:2" ht="15.75" customHeight="1" x14ac:dyDescent="0.2">
      <c r="B761" s="9"/>
    </row>
    <row r="762" spans="2:2" ht="15.75" customHeight="1" x14ac:dyDescent="0.2">
      <c r="B762" s="9"/>
    </row>
    <row r="763" spans="2:2" ht="15.75" customHeight="1" x14ac:dyDescent="0.2">
      <c r="B763" s="9"/>
    </row>
    <row r="764" spans="2:2" ht="15.75" customHeight="1" x14ac:dyDescent="0.2">
      <c r="B764" s="9"/>
    </row>
    <row r="765" spans="2:2" ht="15.75" customHeight="1" x14ac:dyDescent="0.2">
      <c r="B765" s="9"/>
    </row>
    <row r="766" spans="2:2" ht="15.75" customHeight="1" x14ac:dyDescent="0.2">
      <c r="B766" s="9"/>
    </row>
    <row r="767" spans="2:2" ht="15.75" customHeight="1" x14ac:dyDescent="0.2">
      <c r="B767" s="9"/>
    </row>
    <row r="768" spans="2:2" ht="15.75" customHeight="1" x14ac:dyDescent="0.2">
      <c r="B768" s="9"/>
    </row>
    <row r="769" spans="2:2" ht="15.75" customHeight="1" x14ac:dyDescent="0.2">
      <c r="B769" s="9"/>
    </row>
    <row r="770" spans="2:2" ht="15.75" customHeight="1" x14ac:dyDescent="0.2">
      <c r="B770" s="9"/>
    </row>
    <row r="771" spans="2:2" ht="15.75" customHeight="1" x14ac:dyDescent="0.2">
      <c r="B771" s="9"/>
    </row>
    <row r="772" spans="2:2" ht="15.75" customHeight="1" x14ac:dyDescent="0.2">
      <c r="B772" s="9"/>
    </row>
    <row r="773" spans="2:2" ht="15.75" customHeight="1" x14ac:dyDescent="0.2">
      <c r="B773" s="9"/>
    </row>
    <row r="774" spans="2:2" ht="15.75" customHeight="1" x14ac:dyDescent="0.2">
      <c r="B774" s="9"/>
    </row>
    <row r="775" spans="2:2" ht="15.75" customHeight="1" x14ac:dyDescent="0.2">
      <c r="B775" s="9"/>
    </row>
    <row r="776" spans="2:2" ht="15.75" customHeight="1" x14ac:dyDescent="0.2">
      <c r="B776" s="9"/>
    </row>
    <row r="777" spans="2:2" ht="15.75" customHeight="1" x14ac:dyDescent="0.2">
      <c r="B777" s="9"/>
    </row>
    <row r="778" spans="2:2" ht="15.75" customHeight="1" x14ac:dyDescent="0.2">
      <c r="B778" s="9"/>
    </row>
    <row r="779" spans="2:2" ht="15.75" customHeight="1" x14ac:dyDescent="0.2">
      <c r="B779" s="9"/>
    </row>
    <row r="780" spans="2:2" ht="15.75" customHeight="1" x14ac:dyDescent="0.2">
      <c r="B780" s="9"/>
    </row>
    <row r="781" spans="2:2" ht="15.75" customHeight="1" x14ac:dyDescent="0.2">
      <c r="B781" s="9"/>
    </row>
    <row r="782" spans="2:2" ht="15.75" customHeight="1" x14ac:dyDescent="0.2">
      <c r="B782" s="9"/>
    </row>
    <row r="783" spans="2:2" ht="15.75" customHeight="1" x14ac:dyDescent="0.2">
      <c r="B783" s="9"/>
    </row>
    <row r="784" spans="2:2" ht="15.75" customHeight="1" x14ac:dyDescent="0.2">
      <c r="B784" s="9"/>
    </row>
    <row r="785" spans="2:2" ht="15.75" customHeight="1" x14ac:dyDescent="0.2">
      <c r="B785" s="9"/>
    </row>
    <row r="786" spans="2:2" ht="15.75" customHeight="1" x14ac:dyDescent="0.2">
      <c r="B786" s="9"/>
    </row>
    <row r="787" spans="2:2" ht="15.75" customHeight="1" x14ac:dyDescent="0.2">
      <c r="B787" s="9"/>
    </row>
    <row r="788" spans="2:2" ht="15.75" customHeight="1" x14ac:dyDescent="0.2">
      <c r="B788" s="9"/>
    </row>
    <row r="789" spans="2:2" ht="15.75" customHeight="1" x14ac:dyDescent="0.2">
      <c r="B789" s="9"/>
    </row>
    <row r="790" spans="2:2" ht="15.75" customHeight="1" x14ac:dyDescent="0.2">
      <c r="B790" s="9"/>
    </row>
    <row r="791" spans="2:2" ht="15.75" customHeight="1" x14ac:dyDescent="0.2">
      <c r="B791" s="9"/>
    </row>
    <row r="792" spans="2:2" ht="15.75" customHeight="1" x14ac:dyDescent="0.2">
      <c r="B792" s="9"/>
    </row>
    <row r="793" spans="2:2" ht="15.75" customHeight="1" x14ac:dyDescent="0.2">
      <c r="B793" s="9"/>
    </row>
    <row r="794" spans="2:2" ht="15.75" customHeight="1" x14ac:dyDescent="0.2">
      <c r="B794" s="9"/>
    </row>
    <row r="795" spans="2:2" ht="15.75" customHeight="1" x14ac:dyDescent="0.2">
      <c r="B795" s="9"/>
    </row>
    <row r="796" spans="2:2" ht="15.75" customHeight="1" x14ac:dyDescent="0.2">
      <c r="B796" s="9"/>
    </row>
    <row r="797" spans="2:2" ht="15.75" customHeight="1" x14ac:dyDescent="0.2">
      <c r="B797" s="9"/>
    </row>
    <row r="798" spans="2:2" ht="15.75" customHeight="1" x14ac:dyDescent="0.2">
      <c r="B798" s="9"/>
    </row>
    <row r="799" spans="2:2" ht="15.75" customHeight="1" x14ac:dyDescent="0.2">
      <c r="B799" s="9"/>
    </row>
    <row r="800" spans="2:2" ht="15.75" customHeight="1" x14ac:dyDescent="0.2">
      <c r="B800" s="9"/>
    </row>
    <row r="801" spans="2:2" ht="15.75" customHeight="1" x14ac:dyDescent="0.2">
      <c r="B801" s="9"/>
    </row>
    <row r="802" spans="2:2" ht="15.75" customHeight="1" x14ac:dyDescent="0.2">
      <c r="B802" s="9"/>
    </row>
    <row r="803" spans="2:2" ht="15.75" customHeight="1" x14ac:dyDescent="0.2">
      <c r="B803" s="9"/>
    </row>
    <row r="804" spans="2:2" ht="15.75" customHeight="1" x14ac:dyDescent="0.2">
      <c r="B804" s="9"/>
    </row>
    <row r="805" spans="2:2" ht="15.75" customHeight="1" x14ac:dyDescent="0.2">
      <c r="B805" s="9"/>
    </row>
    <row r="806" spans="2:2" ht="15.75" customHeight="1" x14ac:dyDescent="0.2">
      <c r="B806" s="9"/>
    </row>
    <row r="807" spans="2:2" ht="15.75" customHeight="1" x14ac:dyDescent="0.2">
      <c r="B807" s="9"/>
    </row>
    <row r="808" spans="2:2" ht="15.75" customHeight="1" x14ac:dyDescent="0.2">
      <c r="B808" s="9"/>
    </row>
    <row r="809" spans="2:2" ht="15.75" customHeight="1" x14ac:dyDescent="0.2">
      <c r="B809" s="9"/>
    </row>
    <row r="810" spans="2:2" ht="15.75" customHeight="1" x14ac:dyDescent="0.2">
      <c r="B810" s="9"/>
    </row>
    <row r="811" spans="2:2" ht="15.75" customHeight="1" x14ac:dyDescent="0.2">
      <c r="B811" s="9"/>
    </row>
    <row r="812" spans="2:2" ht="15.75" customHeight="1" x14ac:dyDescent="0.2">
      <c r="B812" s="9"/>
    </row>
    <row r="813" spans="2:2" ht="15.75" customHeight="1" x14ac:dyDescent="0.2">
      <c r="B813" s="9"/>
    </row>
    <row r="814" spans="2:2" ht="15.75" customHeight="1" x14ac:dyDescent="0.2">
      <c r="B814" s="9"/>
    </row>
    <row r="815" spans="2:2" ht="15.75" customHeight="1" x14ac:dyDescent="0.2">
      <c r="B815" s="9"/>
    </row>
    <row r="816" spans="2:2" ht="15.75" customHeight="1" x14ac:dyDescent="0.2">
      <c r="B816" s="9"/>
    </row>
    <row r="817" spans="2:2" ht="15.75" customHeight="1" x14ac:dyDescent="0.2">
      <c r="B817" s="9"/>
    </row>
    <row r="818" spans="2:2" ht="15.75" customHeight="1" x14ac:dyDescent="0.2">
      <c r="B818" s="9"/>
    </row>
    <row r="819" spans="2:2" ht="15.75" customHeight="1" x14ac:dyDescent="0.2">
      <c r="B819" s="9"/>
    </row>
    <row r="820" spans="2:2" ht="15.75" customHeight="1" x14ac:dyDescent="0.2">
      <c r="B820" s="9"/>
    </row>
    <row r="821" spans="2:2" ht="15.75" customHeight="1" x14ac:dyDescent="0.2">
      <c r="B821" s="9"/>
    </row>
    <row r="822" spans="2:2" ht="15.75" customHeight="1" x14ac:dyDescent="0.2">
      <c r="B822" s="9"/>
    </row>
    <row r="823" spans="2:2" ht="15.75" customHeight="1" x14ac:dyDescent="0.2">
      <c r="B823" s="9"/>
    </row>
    <row r="824" spans="2:2" ht="15.75" customHeight="1" x14ac:dyDescent="0.2">
      <c r="B824" s="9"/>
    </row>
    <row r="825" spans="2:2" ht="15.75" customHeight="1" x14ac:dyDescent="0.2">
      <c r="B825" s="9"/>
    </row>
    <row r="826" spans="2:2" ht="15.75" customHeight="1" x14ac:dyDescent="0.2">
      <c r="B826" s="9"/>
    </row>
    <row r="827" spans="2:2" ht="15.75" customHeight="1" x14ac:dyDescent="0.2">
      <c r="B827" s="9"/>
    </row>
    <row r="828" spans="2:2" ht="15.75" customHeight="1" x14ac:dyDescent="0.2">
      <c r="B828" s="9"/>
    </row>
    <row r="829" spans="2:2" ht="15.75" customHeight="1" x14ac:dyDescent="0.2">
      <c r="B829" s="9"/>
    </row>
    <row r="830" spans="2:2" ht="15.75" customHeight="1" x14ac:dyDescent="0.2">
      <c r="B830" s="9"/>
    </row>
    <row r="831" spans="2:2" ht="15.75" customHeight="1" x14ac:dyDescent="0.2">
      <c r="B831" s="9"/>
    </row>
    <row r="832" spans="2:2" ht="15.75" customHeight="1" x14ac:dyDescent="0.2">
      <c r="B832" s="9"/>
    </row>
    <row r="833" spans="2:2" ht="15.75" customHeight="1" x14ac:dyDescent="0.2">
      <c r="B833" s="9"/>
    </row>
    <row r="834" spans="2:2" ht="15.75" customHeight="1" x14ac:dyDescent="0.2">
      <c r="B834" s="9"/>
    </row>
    <row r="835" spans="2:2" ht="15.75" customHeight="1" x14ac:dyDescent="0.2">
      <c r="B835" s="9"/>
    </row>
    <row r="836" spans="2:2" ht="15.75" customHeight="1" x14ac:dyDescent="0.2">
      <c r="B836" s="9"/>
    </row>
    <row r="837" spans="2:2" ht="15.75" customHeight="1" x14ac:dyDescent="0.2">
      <c r="B837" s="9"/>
    </row>
    <row r="838" spans="2:2" ht="15.75" customHeight="1" x14ac:dyDescent="0.2">
      <c r="B838" s="9"/>
    </row>
    <row r="839" spans="2:2" ht="15.75" customHeight="1" x14ac:dyDescent="0.2">
      <c r="B839" s="9"/>
    </row>
    <row r="840" spans="2:2" ht="15.75" customHeight="1" x14ac:dyDescent="0.2">
      <c r="B840" s="9"/>
    </row>
    <row r="841" spans="2:2" ht="15.75" customHeight="1" x14ac:dyDescent="0.2">
      <c r="B841" s="9"/>
    </row>
    <row r="842" spans="2:2" ht="15.75" customHeight="1" x14ac:dyDescent="0.2">
      <c r="B842" s="9"/>
    </row>
    <row r="843" spans="2:2" ht="15.75" customHeight="1" x14ac:dyDescent="0.2">
      <c r="B843" s="9"/>
    </row>
    <row r="844" spans="2:2" ht="15.75" customHeight="1" x14ac:dyDescent="0.2">
      <c r="B844" s="9"/>
    </row>
    <row r="845" spans="2:2" ht="15.75" customHeight="1" x14ac:dyDescent="0.2">
      <c r="B845" s="9"/>
    </row>
    <row r="846" spans="2:2" ht="15.75" customHeight="1" x14ac:dyDescent="0.2">
      <c r="B846" s="9"/>
    </row>
    <row r="847" spans="2:2" ht="15.75" customHeight="1" x14ac:dyDescent="0.2">
      <c r="B847" s="9"/>
    </row>
    <row r="848" spans="2:2" ht="15.75" customHeight="1" x14ac:dyDescent="0.2">
      <c r="B848" s="9"/>
    </row>
    <row r="849" spans="2:2" ht="15.75" customHeight="1" x14ac:dyDescent="0.2">
      <c r="B849" s="9"/>
    </row>
    <row r="850" spans="2:2" ht="15.75" customHeight="1" x14ac:dyDescent="0.2">
      <c r="B850" s="9"/>
    </row>
    <row r="851" spans="2:2" ht="15.75" customHeight="1" x14ac:dyDescent="0.2">
      <c r="B851" s="9"/>
    </row>
    <row r="852" spans="2:2" ht="15.75" customHeight="1" x14ac:dyDescent="0.2">
      <c r="B852" s="9"/>
    </row>
    <row r="853" spans="2:2" ht="15.75" customHeight="1" x14ac:dyDescent="0.2">
      <c r="B853" s="9"/>
    </row>
    <row r="854" spans="2:2" ht="15.75" customHeight="1" x14ac:dyDescent="0.2">
      <c r="B854" s="9"/>
    </row>
    <row r="855" spans="2:2" ht="15.75" customHeight="1" x14ac:dyDescent="0.2">
      <c r="B855" s="9"/>
    </row>
    <row r="856" spans="2:2" ht="15.75" customHeight="1" x14ac:dyDescent="0.2">
      <c r="B856" s="9"/>
    </row>
    <row r="857" spans="2:2" ht="15.75" customHeight="1" x14ac:dyDescent="0.2">
      <c r="B857" s="9"/>
    </row>
    <row r="858" spans="2:2" ht="15.75" customHeight="1" x14ac:dyDescent="0.2">
      <c r="B858" s="9"/>
    </row>
    <row r="859" spans="2:2" ht="15.75" customHeight="1" x14ac:dyDescent="0.2">
      <c r="B859" s="9"/>
    </row>
    <row r="860" spans="2:2" ht="15.75" customHeight="1" x14ac:dyDescent="0.2">
      <c r="B860" s="9"/>
    </row>
    <row r="861" spans="2:2" ht="15.75" customHeight="1" x14ac:dyDescent="0.2">
      <c r="B861" s="9"/>
    </row>
    <row r="862" spans="2:2" ht="15.75" customHeight="1" x14ac:dyDescent="0.2">
      <c r="B862" s="9"/>
    </row>
    <row r="863" spans="2:2" ht="15.75" customHeight="1" x14ac:dyDescent="0.2">
      <c r="B863" s="9"/>
    </row>
    <row r="864" spans="2:2" ht="15.75" customHeight="1" x14ac:dyDescent="0.2">
      <c r="B864" s="9"/>
    </row>
    <row r="865" spans="2:2" ht="15.75" customHeight="1" x14ac:dyDescent="0.2">
      <c r="B865" s="9"/>
    </row>
    <row r="866" spans="2:2" ht="15.75" customHeight="1" x14ac:dyDescent="0.2">
      <c r="B866" s="9"/>
    </row>
    <row r="867" spans="2:2" ht="15.75" customHeight="1" x14ac:dyDescent="0.2">
      <c r="B867" s="9"/>
    </row>
    <row r="868" spans="2:2" ht="15.75" customHeight="1" x14ac:dyDescent="0.2">
      <c r="B868" s="9"/>
    </row>
    <row r="869" spans="2:2" ht="15.75" customHeight="1" x14ac:dyDescent="0.2">
      <c r="B869" s="9"/>
    </row>
    <row r="870" spans="2:2" ht="15.75" customHeight="1" x14ac:dyDescent="0.2">
      <c r="B870" s="9"/>
    </row>
    <row r="871" spans="2:2" ht="15.75" customHeight="1" x14ac:dyDescent="0.2">
      <c r="B871" s="9"/>
    </row>
    <row r="872" spans="2:2" ht="15.75" customHeight="1" x14ac:dyDescent="0.2">
      <c r="B872" s="9"/>
    </row>
    <row r="873" spans="2:2" ht="15.75" customHeight="1" x14ac:dyDescent="0.2">
      <c r="B873" s="9"/>
    </row>
    <row r="874" spans="2:2" ht="15.75" customHeight="1" x14ac:dyDescent="0.2">
      <c r="B874" s="9"/>
    </row>
    <row r="875" spans="2:2" ht="15.75" customHeight="1" x14ac:dyDescent="0.2">
      <c r="B875" s="9"/>
    </row>
    <row r="876" spans="2:2" ht="15.75" customHeight="1" x14ac:dyDescent="0.2">
      <c r="B876" s="9"/>
    </row>
    <row r="877" spans="2:2" ht="15.75" customHeight="1" x14ac:dyDescent="0.2">
      <c r="B877" s="9"/>
    </row>
    <row r="878" spans="2:2" ht="15.75" customHeight="1" x14ac:dyDescent="0.2">
      <c r="B878" s="9"/>
    </row>
    <row r="879" spans="2:2" ht="15.75" customHeight="1" x14ac:dyDescent="0.2">
      <c r="B879" s="9"/>
    </row>
    <row r="880" spans="2:2" ht="15.75" customHeight="1" x14ac:dyDescent="0.2">
      <c r="B880" s="9"/>
    </row>
    <row r="881" spans="2:2" ht="15.75" customHeight="1" x14ac:dyDescent="0.2">
      <c r="B881" s="9"/>
    </row>
    <row r="882" spans="2:2" ht="15.75" customHeight="1" x14ac:dyDescent="0.2">
      <c r="B882" s="9"/>
    </row>
    <row r="883" spans="2:2" ht="15.75" customHeight="1" x14ac:dyDescent="0.2">
      <c r="B883" s="9"/>
    </row>
    <row r="884" spans="2:2" ht="15.75" customHeight="1" x14ac:dyDescent="0.2">
      <c r="B884" s="9"/>
    </row>
    <row r="885" spans="2:2" ht="15.75" customHeight="1" x14ac:dyDescent="0.2">
      <c r="B885" s="9"/>
    </row>
    <row r="886" spans="2:2" ht="15.75" customHeight="1" x14ac:dyDescent="0.2">
      <c r="B886" s="9"/>
    </row>
    <row r="887" spans="2:2" ht="15.75" customHeight="1" x14ac:dyDescent="0.2">
      <c r="B887" s="9"/>
    </row>
    <row r="888" spans="2:2" ht="15.75" customHeight="1" x14ac:dyDescent="0.2">
      <c r="B888" s="9"/>
    </row>
    <row r="889" spans="2:2" ht="15.75" customHeight="1" x14ac:dyDescent="0.2">
      <c r="B889" s="9"/>
    </row>
    <row r="890" spans="2:2" ht="15.75" customHeight="1" x14ac:dyDescent="0.2">
      <c r="B890" s="9"/>
    </row>
    <row r="891" spans="2:2" ht="15.75" customHeight="1" x14ac:dyDescent="0.2">
      <c r="B891" s="9"/>
    </row>
    <row r="892" spans="2:2" ht="15.75" customHeight="1" x14ac:dyDescent="0.2">
      <c r="B892" s="9"/>
    </row>
    <row r="893" spans="2:2" ht="15.75" customHeight="1" x14ac:dyDescent="0.2">
      <c r="B893" s="9"/>
    </row>
    <row r="894" spans="2:2" ht="15.75" customHeight="1" x14ac:dyDescent="0.2">
      <c r="B894" s="9"/>
    </row>
    <row r="895" spans="2:2" ht="15.75" customHeight="1" x14ac:dyDescent="0.2">
      <c r="B895" s="9"/>
    </row>
    <row r="896" spans="2:2" ht="15.75" customHeight="1" x14ac:dyDescent="0.2">
      <c r="B896" s="9"/>
    </row>
    <row r="897" spans="2:2" ht="15.75" customHeight="1" x14ac:dyDescent="0.2">
      <c r="B897" s="9"/>
    </row>
    <row r="898" spans="2:2" ht="15.75" customHeight="1" x14ac:dyDescent="0.2">
      <c r="B898" s="9"/>
    </row>
    <row r="899" spans="2:2" ht="15.75" customHeight="1" x14ac:dyDescent="0.2">
      <c r="B899" s="9"/>
    </row>
    <row r="900" spans="2:2" ht="15.75" customHeight="1" x14ac:dyDescent="0.2">
      <c r="B900" s="9"/>
    </row>
    <row r="901" spans="2:2" ht="15.75" customHeight="1" x14ac:dyDescent="0.2">
      <c r="B901" s="9"/>
    </row>
    <row r="902" spans="2:2" ht="15.75" customHeight="1" x14ac:dyDescent="0.2">
      <c r="B902" s="9"/>
    </row>
    <row r="903" spans="2:2" ht="15.75" customHeight="1" x14ac:dyDescent="0.2">
      <c r="B903" s="9"/>
    </row>
    <row r="904" spans="2:2" ht="15.75" customHeight="1" x14ac:dyDescent="0.2">
      <c r="B904" s="9"/>
    </row>
    <row r="905" spans="2:2" ht="15.75" customHeight="1" x14ac:dyDescent="0.2">
      <c r="B905" s="9"/>
    </row>
    <row r="906" spans="2:2" ht="15.75" customHeight="1" x14ac:dyDescent="0.2">
      <c r="B906" s="9"/>
    </row>
    <row r="907" spans="2:2" ht="15.75" customHeight="1" x14ac:dyDescent="0.2">
      <c r="B907" s="9"/>
    </row>
    <row r="908" spans="2:2" ht="15.75" customHeight="1" x14ac:dyDescent="0.2">
      <c r="B908" s="9"/>
    </row>
    <row r="909" spans="2:2" ht="15.75" customHeight="1" x14ac:dyDescent="0.2">
      <c r="B909" s="9"/>
    </row>
    <row r="910" spans="2:2" ht="15.75" customHeight="1" x14ac:dyDescent="0.2">
      <c r="B910" s="9"/>
    </row>
    <row r="911" spans="2:2" ht="15.75" customHeight="1" x14ac:dyDescent="0.2">
      <c r="B911" s="9"/>
    </row>
    <row r="912" spans="2:2" ht="15.75" customHeight="1" x14ac:dyDescent="0.2">
      <c r="B912" s="9"/>
    </row>
    <row r="913" spans="2:2" ht="15.75" customHeight="1" x14ac:dyDescent="0.2">
      <c r="B913" s="9"/>
    </row>
    <row r="914" spans="2:2" ht="15.75" customHeight="1" x14ac:dyDescent="0.2">
      <c r="B914" s="9"/>
    </row>
    <row r="915" spans="2:2" ht="15.75" customHeight="1" x14ac:dyDescent="0.2">
      <c r="B915" s="9"/>
    </row>
    <row r="916" spans="2:2" ht="15.75" customHeight="1" x14ac:dyDescent="0.2">
      <c r="B916" s="9"/>
    </row>
    <row r="917" spans="2:2" ht="15.75" customHeight="1" x14ac:dyDescent="0.2">
      <c r="B917" s="9"/>
    </row>
    <row r="918" spans="2:2" ht="15.75" customHeight="1" x14ac:dyDescent="0.2">
      <c r="B918" s="9"/>
    </row>
    <row r="919" spans="2:2" ht="15.75" customHeight="1" x14ac:dyDescent="0.2">
      <c r="B919" s="9"/>
    </row>
    <row r="920" spans="2:2" ht="15.75" customHeight="1" x14ac:dyDescent="0.2">
      <c r="B920" s="9"/>
    </row>
    <row r="921" spans="2:2" ht="15.75" customHeight="1" x14ac:dyDescent="0.2">
      <c r="B921" s="9"/>
    </row>
    <row r="922" spans="2:2" ht="15.75" customHeight="1" x14ac:dyDescent="0.2">
      <c r="B922" s="9"/>
    </row>
    <row r="923" spans="2:2" ht="15.75" customHeight="1" x14ac:dyDescent="0.2">
      <c r="B923" s="9"/>
    </row>
    <row r="924" spans="2:2" ht="15.75" customHeight="1" x14ac:dyDescent="0.2">
      <c r="B924" s="9"/>
    </row>
    <row r="925" spans="2:2" ht="15.75" customHeight="1" x14ac:dyDescent="0.2">
      <c r="B925" s="9"/>
    </row>
    <row r="926" spans="2:2" ht="15.75" customHeight="1" x14ac:dyDescent="0.2">
      <c r="B926" s="9"/>
    </row>
    <row r="927" spans="2:2" ht="15.75" customHeight="1" x14ac:dyDescent="0.2">
      <c r="B927" s="9"/>
    </row>
    <row r="928" spans="2:2" ht="15.75" customHeight="1" x14ac:dyDescent="0.2">
      <c r="B928" s="9"/>
    </row>
    <row r="929" spans="2:2" ht="15.75" customHeight="1" x14ac:dyDescent="0.2">
      <c r="B929" s="9"/>
    </row>
    <row r="930" spans="2:2" ht="15.75" customHeight="1" x14ac:dyDescent="0.2">
      <c r="B930" s="9"/>
    </row>
    <row r="931" spans="2:2" ht="15.75" customHeight="1" x14ac:dyDescent="0.2">
      <c r="B931" s="9"/>
    </row>
    <row r="932" spans="2:2" ht="15.75" customHeight="1" x14ac:dyDescent="0.2">
      <c r="B932" s="9"/>
    </row>
    <row r="933" spans="2:2" ht="15.75" customHeight="1" x14ac:dyDescent="0.2">
      <c r="B933" s="9"/>
    </row>
    <row r="934" spans="2:2" ht="15.75" customHeight="1" x14ac:dyDescent="0.2">
      <c r="B934" s="9"/>
    </row>
    <row r="935" spans="2:2" ht="15.75" customHeight="1" x14ac:dyDescent="0.2">
      <c r="B935" s="9"/>
    </row>
    <row r="936" spans="2:2" ht="15.75" customHeight="1" x14ac:dyDescent="0.2">
      <c r="B936" s="9"/>
    </row>
    <row r="937" spans="2:2" ht="15.75" customHeight="1" x14ac:dyDescent="0.2">
      <c r="B937" s="9"/>
    </row>
    <row r="938" spans="2:2" ht="15.75" customHeight="1" x14ac:dyDescent="0.2">
      <c r="B938" s="9"/>
    </row>
    <row r="939" spans="2:2" ht="15.75" customHeight="1" x14ac:dyDescent="0.2">
      <c r="B939" s="9"/>
    </row>
    <row r="940" spans="2:2" ht="15.75" customHeight="1" x14ac:dyDescent="0.2">
      <c r="B940" s="9"/>
    </row>
    <row r="941" spans="2:2" ht="15.75" customHeight="1" x14ac:dyDescent="0.2">
      <c r="B941" s="9"/>
    </row>
    <row r="942" spans="2:2" ht="15.75" customHeight="1" x14ac:dyDescent="0.2">
      <c r="B942" s="9"/>
    </row>
    <row r="943" spans="2:2" ht="15.75" customHeight="1" x14ac:dyDescent="0.2">
      <c r="B943" s="9"/>
    </row>
    <row r="944" spans="2:2" ht="15.75" customHeight="1" x14ac:dyDescent="0.2">
      <c r="B944" s="9"/>
    </row>
    <row r="945" spans="2:2" ht="15.75" customHeight="1" x14ac:dyDescent="0.2">
      <c r="B945" s="9"/>
    </row>
    <row r="946" spans="2:2" ht="15.75" customHeight="1" x14ac:dyDescent="0.2">
      <c r="B946" s="9"/>
    </row>
    <row r="947" spans="2:2" ht="15.75" customHeight="1" x14ac:dyDescent="0.2">
      <c r="B947" s="9"/>
    </row>
    <row r="948" spans="2:2" ht="15.75" customHeight="1" x14ac:dyDescent="0.2">
      <c r="B948" s="9"/>
    </row>
    <row r="949" spans="2:2" ht="15.75" customHeight="1" x14ac:dyDescent="0.2">
      <c r="B949" s="9"/>
    </row>
    <row r="950" spans="2:2" ht="15.75" customHeight="1" x14ac:dyDescent="0.2">
      <c r="B950" s="9"/>
    </row>
    <row r="951" spans="2:2" ht="15.75" customHeight="1" x14ac:dyDescent="0.2">
      <c r="B951" s="9"/>
    </row>
    <row r="952" spans="2:2" ht="15.75" customHeight="1" x14ac:dyDescent="0.2">
      <c r="B952" s="9"/>
    </row>
    <row r="953" spans="2:2" ht="15.75" customHeight="1" x14ac:dyDescent="0.2">
      <c r="B953" s="9"/>
    </row>
    <row r="954" spans="2:2" ht="15.75" customHeight="1" x14ac:dyDescent="0.2">
      <c r="B954" s="9"/>
    </row>
    <row r="955" spans="2:2" ht="15.75" customHeight="1" x14ac:dyDescent="0.2">
      <c r="B955" s="9"/>
    </row>
    <row r="956" spans="2:2" ht="15.75" customHeight="1" x14ac:dyDescent="0.2">
      <c r="B956" s="9"/>
    </row>
    <row r="957" spans="2:2" ht="15.75" customHeight="1" x14ac:dyDescent="0.2">
      <c r="B957" s="9"/>
    </row>
    <row r="958" spans="2:2" ht="15.75" customHeight="1" x14ac:dyDescent="0.2">
      <c r="B958" s="9"/>
    </row>
    <row r="959" spans="2:2" ht="15.75" customHeight="1" x14ac:dyDescent="0.2">
      <c r="B959" s="9"/>
    </row>
    <row r="960" spans="2:2" ht="15.75" customHeight="1" x14ac:dyDescent="0.2">
      <c r="B960" s="9"/>
    </row>
    <row r="961" spans="2:2" ht="15.75" customHeight="1" x14ac:dyDescent="0.2">
      <c r="B961" s="9"/>
    </row>
    <row r="962" spans="2:2" ht="15.75" customHeight="1" x14ac:dyDescent="0.2">
      <c r="B962" s="9"/>
    </row>
    <row r="963" spans="2:2" ht="15.75" customHeight="1" x14ac:dyDescent="0.2">
      <c r="B963" s="9"/>
    </row>
    <row r="964" spans="2:2" ht="15.75" customHeight="1" x14ac:dyDescent="0.2">
      <c r="B964" s="9"/>
    </row>
    <row r="965" spans="2:2" ht="15.75" customHeight="1" x14ac:dyDescent="0.2">
      <c r="B965" s="9"/>
    </row>
    <row r="966" spans="2:2" ht="15.75" customHeight="1" x14ac:dyDescent="0.2">
      <c r="B966" s="9"/>
    </row>
    <row r="967" spans="2:2" ht="15.75" customHeight="1" x14ac:dyDescent="0.2">
      <c r="B967" s="9"/>
    </row>
    <row r="968" spans="2:2" ht="15.75" customHeight="1" x14ac:dyDescent="0.2">
      <c r="B968" s="9"/>
    </row>
    <row r="969" spans="2:2" ht="15.75" customHeight="1" x14ac:dyDescent="0.2">
      <c r="B969" s="9"/>
    </row>
    <row r="970" spans="2:2" ht="15.75" customHeight="1" x14ac:dyDescent="0.2">
      <c r="B970" s="9"/>
    </row>
    <row r="971" spans="2:2" ht="15.75" customHeight="1" x14ac:dyDescent="0.2">
      <c r="B971" s="9"/>
    </row>
    <row r="972" spans="2:2" ht="15.75" customHeight="1" x14ac:dyDescent="0.2">
      <c r="B972" s="9"/>
    </row>
    <row r="973" spans="2:2" ht="15.75" customHeight="1" x14ac:dyDescent="0.2">
      <c r="B973" s="9"/>
    </row>
    <row r="974" spans="2:2" ht="15.75" customHeight="1" x14ac:dyDescent="0.2">
      <c r="B974" s="9"/>
    </row>
    <row r="975" spans="2:2" ht="15.75" customHeight="1" x14ac:dyDescent="0.2">
      <c r="B975" s="9"/>
    </row>
    <row r="976" spans="2:2" ht="15.75" customHeight="1" x14ac:dyDescent="0.2">
      <c r="B976" s="9"/>
    </row>
    <row r="977" spans="2:2" ht="15.75" customHeight="1" x14ac:dyDescent="0.2">
      <c r="B977" s="9"/>
    </row>
    <row r="978" spans="2:2" ht="15.75" customHeight="1" x14ac:dyDescent="0.2">
      <c r="B978" s="9"/>
    </row>
    <row r="979" spans="2:2" ht="15.75" customHeight="1" x14ac:dyDescent="0.2">
      <c r="B979" s="9"/>
    </row>
    <row r="980" spans="2:2" ht="15.75" customHeight="1" x14ac:dyDescent="0.2">
      <c r="B980" s="9"/>
    </row>
    <row r="981" spans="2:2" ht="15.75" customHeight="1" x14ac:dyDescent="0.2">
      <c r="B981" s="9"/>
    </row>
    <row r="982" spans="2:2" ht="15.75" customHeight="1" x14ac:dyDescent="0.2">
      <c r="B982" s="9"/>
    </row>
    <row r="983" spans="2:2" ht="15.75" customHeight="1" x14ac:dyDescent="0.2">
      <c r="B983" s="9"/>
    </row>
    <row r="984" spans="2:2" ht="15.75" customHeight="1" x14ac:dyDescent="0.2">
      <c r="B984" s="9"/>
    </row>
    <row r="985" spans="2:2" ht="15.75" customHeight="1" x14ac:dyDescent="0.2">
      <c r="B985" s="9"/>
    </row>
    <row r="986" spans="2:2" ht="15.75" customHeight="1" x14ac:dyDescent="0.2">
      <c r="B986" s="9"/>
    </row>
    <row r="987" spans="2:2" ht="15.75" customHeight="1" x14ac:dyDescent="0.2">
      <c r="B987" s="9"/>
    </row>
    <row r="988" spans="2:2" ht="15.75" customHeight="1" x14ac:dyDescent="0.2">
      <c r="B988" s="9"/>
    </row>
    <row r="989" spans="2:2" ht="15.75" customHeight="1" x14ac:dyDescent="0.2">
      <c r="B989" s="9"/>
    </row>
    <row r="990" spans="2:2" ht="15.75" customHeight="1" x14ac:dyDescent="0.2">
      <c r="B990" s="9"/>
    </row>
    <row r="991" spans="2:2" ht="15.75" customHeight="1" x14ac:dyDescent="0.2">
      <c r="B991" s="9"/>
    </row>
    <row r="992" spans="2:2" ht="15.75" customHeight="1" x14ac:dyDescent="0.2">
      <c r="B992" s="9"/>
    </row>
    <row r="993" spans="2:2" ht="15.75" customHeight="1" x14ac:dyDescent="0.2">
      <c r="B993" s="9"/>
    </row>
    <row r="994" spans="2:2" ht="15.75" customHeight="1" x14ac:dyDescent="0.2">
      <c r="B994" s="9"/>
    </row>
    <row r="995" spans="2:2" ht="15.75" customHeight="1" x14ac:dyDescent="0.2">
      <c r="B995" s="9"/>
    </row>
    <row r="996" spans="2:2" ht="15.75" customHeight="1" x14ac:dyDescent="0.2">
      <c r="B996" s="9"/>
    </row>
    <row r="997" spans="2:2" ht="15.75" customHeight="1" x14ac:dyDescent="0.2">
      <c r="B997" s="9"/>
    </row>
    <row r="998" spans="2:2" ht="15.75" customHeight="1" x14ac:dyDescent="0.2">
      <c r="B998" s="9"/>
    </row>
    <row r="999" spans="2:2" ht="15.75" customHeight="1" x14ac:dyDescent="0.2">
      <c r="B999" s="9"/>
    </row>
    <row r="1000" spans="2:2" ht="15.75" customHeight="1" x14ac:dyDescent="0.2">
      <c r="B1000" s="9"/>
    </row>
    <row r="1001" spans="2:2" ht="15.75" customHeight="1" x14ac:dyDescent="0.2">
      <c r="B1001" s="9"/>
    </row>
    <row r="1002" spans="2:2" ht="15.75" customHeight="1" x14ac:dyDescent="0.2">
      <c r="B1002" s="9"/>
    </row>
    <row r="1003" spans="2:2" ht="15.75" customHeight="1" x14ac:dyDescent="0.2">
      <c r="B1003" s="9"/>
    </row>
    <row r="1004" spans="2:2" ht="15.75" customHeight="1" x14ac:dyDescent="0.2">
      <c r="B1004" s="9"/>
    </row>
    <row r="1005" spans="2:2" ht="15.75" customHeight="1" x14ac:dyDescent="0.2">
      <c r="B1005" s="9"/>
    </row>
    <row r="1006" spans="2:2" ht="15.75" customHeight="1" x14ac:dyDescent="0.2">
      <c r="B1006" s="9"/>
    </row>
    <row r="1007" spans="2:2" ht="15.75" customHeight="1" x14ac:dyDescent="0.2">
      <c r="B1007" s="9"/>
    </row>
    <row r="1008" spans="2:2" ht="15.75" customHeight="1" x14ac:dyDescent="0.2">
      <c r="B1008" s="9"/>
    </row>
    <row r="1009" spans="2:2" ht="15.75" customHeight="1" x14ac:dyDescent="0.2">
      <c r="B1009" s="9"/>
    </row>
    <row r="1010" spans="2:2" ht="15.75" customHeight="1" x14ac:dyDescent="0.2">
      <c r="B1010" s="9"/>
    </row>
    <row r="1011" spans="2:2" ht="15.75" customHeight="1" x14ac:dyDescent="0.2">
      <c r="B1011" s="9"/>
    </row>
    <row r="1012" spans="2:2" ht="15.75" customHeight="1" x14ac:dyDescent="0.2">
      <c r="B1012" s="9"/>
    </row>
    <row r="1013" spans="2:2" ht="15.75" customHeight="1" x14ac:dyDescent="0.2">
      <c r="B1013" s="9"/>
    </row>
    <row r="1014" spans="2:2" ht="15.75" customHeight="1" x14ac:dyDescent="0.2">
      <c r="B1014" s="9"/>
    </row>
    <row r="1015" spans="2:2" ht="15.75" customHeight="1" x14ac:dyDescent="0.2">
      <c r="B1015" s="9"/>
    </row>
    <row r="1016" spans="2:2" ht="15.75" customHeight="1" x14ac:dyDescent="0.2">
      <c r="B1016" s="9"/>
    </row>
    <row r="1017" spans="2:2" ht="15.75" customHeight="1" x14ac:dyDescent="0.2">
      <c r="B1017" s="9"/>
    </row>
    <row r="1018" spans="2:2" ht="15.75" customHeight="1" x14ac:dyDescent="0.2">
      <c r="B1018" s="9"/>
    </row>
    <row r="1019" spans="2:2" ht="15.75" customHeight="1" x14ac:dyDescent="0.2">
      <c r="B1019" s="9"/>
    </row>
    <row r="1020" spans="2:2" ht="15.75" customHeight="1" x14ac:dyDescent="0.2">
      <c r="B1020" s="9"/>
    </row>
    <row r="1021" spans="2:2" ht="15.75" customHeight="1" x14ac:dyDescent="0.2">
      <c r="B1021" s="9"/>
    </row>
    <row r="1022" spans="2:2" ht="15.75" customHeight="1" x14ac:dyDescent="0.2">
      <c r="B1022" s="9"/>
    </row>
    <row r="1023" spans="2:2" ht="15.75" customHeight="1" x14ac:dyDescent="0.2">
      <c r="B1023" s="9"/>
    </row>
    <row r="1024" spans="2:2" ht="15.75" customHeight="1" x14ac:dyDescent="0.2">
      <c r="B1024" s="9"/>
    </row>
    <row r="1025" spans="2:2" ht="15.75" customHeight="1" x14ac:dyDescent="0.2">
      <c r="B1025" s="9"/>
    </row>
    <row r="1026" spans="2:2" ht="15.75" customHeight="1" x14ac:dyDescent="0.2">
      <c r="B1026" s="9"/>
    </row>
    <row r="1027" spans="2:2" ht="15.75" customHeight="1" x14ac:dyDescent="0.2">
      <c r="B1027" s="9"/>
    </row>
    <row r="1028" spans="2:2" ht="15.75" customHeight="1" x14ac:dyDescent="0.2">
      <c r="B1028" s="9"/>
    </row>
    <row r="1029" spans="2:2" ht="15.75" customHeight="1" x14ac:dyDescent="0.2">
      <c r="B1029" s="9"/>
    </row>
    <row r="1030" spans="2:2" ht="15.75" customHeight="1" x14ac:dyDescent="0.2">
      <c r="B1030" s="9"/>
    </row>
    <row r="1031" spans="2:2" ht="15.75" customHeight="1" x14ac:dyDescent="0.2">
      <c r="B1031" s="9"/>
    </row>
    <row r="1032" spans="2:2" ht="15.75" customHeight="1" x14ac:dyDescent="0.2">
      <c r="B1032" s="9"/>
    </row>
    <row r="1033" spans="2:2" ht="15.75" customHeight="1" x14ac:dyDescent="0.2">
      <c r="B1033" s="9"/>
    </row>
    <row r="1034" spans="2:2" ht="15.75" customHeight="1" x14ac:dyDescent="0.2">
      <c r="B1034" s="9"/>
    </row>
    <row r="1035" spans="2:2" ht="15.75" customHeight="1" x14ac:dyDescent="0.2">
      <c r="B1035" s="9"/>
    </row>
    <row r="1036" spans="2:2" ht="15.75" customHeight="1" x14ac:dyDescent="0.2">
      <c r="B1036" s="9"/>
    </row>
    <row r="1037" spans="2:2" ht="15.75" customHeight="1" x14ac:dyDescent="0.2">
      <c r="B1037" s="9"/>
    </row>
    <row r="1038" spans="2:2" ht="15.75" customHeight="1" x14ac:dyDescent="0.2">
      <c r="B1038" s="9"/>
    </row>
    <row r="1039" spans="2:2" ht="15.75" customHeight="1" x14ac:dyDescent="0.2">
      <c r="B1039" s="9"/>
    </row>
    <row r="1040" spans="2:2" ht="15.75" customHeight="1" x14ac:dyDescent="0.2">
      <c r="B1040" s="9"/>
    </row>
    <row r="1041" spans="2:2" ht="15.75" customHeight="1" x14ac:dyDescent="0.2">
      <c r="B1041" s="9"/>
    </row>
    <row r="1042" spans="2:2" ht="15.75" customHeight="1" x14ac:dyDescent="0.2">
      <c r="B1042" s="9"/>
    </row>
    <row r="1043" spans="2:2" ht="15.75" customHeight="1" x14ac:dyDescent="0.2">
      <c r="B1043" s="9"/>
    </row>
    <row r="1044" spans="2:2" ht="15.75" customHeight="1" x14ac:dyDescent="0.2">
      <c r="B1044" s="9"/>
    </row>
    <row r="1045" spans="2:2" ht="15.75" customHeight="1" x14ac:dyDescent="0.2">
      <c r="B1045" s="9"/>
    </row>
    <row r="1046" spans="2:2" ht="15.75" customHeight="1" x14ac:dyDescent="0.2">
      <c r="B1046" s="9"/>
    </row>
    <row r="1047" spans="2:2" ht="15.75" customHeight="1" x14ac:dyDescent="0.2">
      <c r="B1047" s="9"/>
    </row>
    <row r="1048" spans="2:2" ht="15.75" customHeight="1" x14ac:dyDescent="0.2">
      <c r="B1048" s="9"/>
    </row>
    <row r="1049" spans="2:2" ht="15.75" customHeight="1" x14ac:dyDescent="0.2">
      <c r="B1049" s="9"/>
    </row>
    <row r="1050" spans="2:2" ht="15.75" customHeight="1" x14ac:dyDescent="0.2">
      <c r="B1050" s="9"/>
    </row>
    <row r="1051" spans="2:2" ht="15.75" customHeight="1" x14ac:dyDescent="0.2">
      <c r="B1051" s="9"/>
    </row>
    <row r="1052" spans="2:2" ht="15.75" customHeight="1" x14ac:dyDescent="0.2">
      <c r="B1052" s="9"/>
    </row>
    <row r="1053" spans="2:2" ht="15.75" customHeight="1" x14ac:dyDescent="0.2">
      <c r="B1053" s="9"/>
    </row>
    <row r="1054" spans="2:2" ht="15.75" customHeight="1" x14ac:dyDescent="0.2">
      <c r="B1054" s="9"/>
    </row>
    <row r="1055" spans="2:2" ht="15.75" customHeight="1" x14ac:dyDescent="0.2">
      <c r="B1055" s="9"/>
    </row>
    <row r="1056" spans="2:2" ht="15.75" customHeight="1" x14ac:dyDescent="0.2">
      <c r="B1056" s="9"/>
    </row>
    <row r="1057" spans="2:2" ht="15.75" customHeight="1" x14ac:dyDescent="0.2">
      <c r="B1057" s="9"/>
    </row>
    <row r="1058" spans="2:2" ht="15.75" customHeight="1" x14ac:dyDescent="0.2">
      <c r="B1058" s="9"/>
    </row>
    <row r="1059" spans="2:2" ht="15.75" customHeight="1" x14ac:dyDescent="0.2">
      <c r="B1059" s="9"/>
    </row>
    <row r="1060" spans="2:2" ht="15.75" customHeight="1" x14ac:dyDescent="0.2">
      <c r="B1060" s="9"/>
    </row>
    <row r="1061" spans="2:2" ht="15.75" customHeight="1" x14ac:dyDescent="0.2">
      <c r="B1061" s="9"/>
    </row>
    <row r="1062" spans="2:2" ht="15.75" customHeight="1" x14ac:dyDescent="0.2">
      <c r="B1062" s="9"/>
    </row>
    <row r="1063" spans="2:2" ht="15.75" customHeight="1" x14ac:dyDescent="0.2">
      <c r="B1063" s="9"/>
    </row>
    <row r="1064" spans="2:2" ht="15.75" customHeight="1" x14ac:dyDescent="0.2">
      <c r="B1064" s="9"/>
    </row>
    <row r="1065" spans="2:2" ht="15.75" customHeight="1" x14ac:dyDescent="0.2">
      <c r="B1065" s="9"/>
    </row>
    <row r="1066" spans="2:2" ht="15.75" customHeight="1" x14ac:dyDescent="0.2">
      <c r="B1066" s="9"/>
    </row>
    <row r="1067" spans="2:2" ht="15.75" customHeight="1" x14ac:dyDescent="0.2">
      <c r="B1067" s="9"/>
    </row>
    <row r="1068" spans="2:2" ht="15.75" customHeight="1" x14ac:dyDescent="0.2">
      <c r="B1068" s="9"/>
    </row>
    <row r="1069" spans="2:2" ht="15.75" customHeight="1" x14ac:dyDescent="0.2">
      <c r="B1069" s="9"/>
    </row>
    <row r="1070" spans="2:2" ht="15.75" customHeight="1" x14ac:dyDescent="0.2">
      <c r="B1070" s="9"/>
    </row>
    <row r="1071" spans="2:2" ht="15.75" customHeight="1" x14ac:dyDescent="0.2">
      <c r="B1071" s="9"/>
    </row>
    <row r="1072" spans="2:2" ht="15.75" customHeight="1" x14ac:dyDescent="0.2">
      <c r="B1072" s="9"/>
    </row>
    <row r="1073" spans="2:2" ht="15.75" customHeight="1" x14ac:dyDescent="0.2">
      <c r="B1073" s="9"/>
    </row>
    <row r="1074" spans="2:2" ht="15.75" customHeight="1" x14ac:dyDescent="0.2">
      <c r="B1074" s="9"/>
    </row>
    <row r="1075" spans="2:2" ht="15.75" customHeight="1" x14ac:dyDescent="0.2">
      <c r="B1075" s="9"/>
    </row>
    <row r="1076" spans="2:2" ht="15.75" customHeight="1" x14ac:dyDescent="0.2">
      <c r="B1076" s="9"/>
    </row>
    <row r="1077" spans="2:2" ht="15.75" customHeight="1" x14ac:dyDescent="0.2">
      <c r="B1077" s="9"/>
    </row>
    <row r="1078" spans="2:2" ht="15.75" customHeight="1" x14ac:dyDescent="0.2">
      <c r="B1078" s="9"/>
    </row>
    <row r="1079" spans="2:2" ht="15.75" customHeight="1" x14ac:dyDescent="0.2">
      <c r="B1079" s="9"/>
    </row>
    <row r="1080" spans="2:2" ht="15.75" customHeight="1" x14ac:dyDescent="0.2">
      <c r="B1080" s="9"/>
    </row>
    <row r="1081" spans="2:2" ht="15.75" customHeight="1" x14ac:dyDescent="0.2">
      <c r="B1081" s="9"/>
    </row>
    <row r="1082" spans="2:2" ht="15.75" customHeight="1" x14ac:dyDescent="0.2">
      <c r="B1082" s="9"/>
    </row>
    <row r="1083" spans="2:2" ht="15.75" customHeight="1" x14ac:dyDescent="0.2">
      <c r="B1083" s="9"/>
    </row>
    <row r="1084" spans="2:2" ht="15.75" customHeight="1" x14ac:dyDescent="0.2">
      <c r="B1084" s="9"/>
    </row>
    <row r="1085" spans="2:2" ht="15.75" customHeight="1" x14ac:dyDescent="0.2">
      <c r="B1085" s="9"/>
    </row>
    <row r="1086" spans="2:2" ht="15.75" customHeight="1" x14ac:dyDescent="0.2">
      <c r="B1086" s="9"/>
    </row>
    <row r="1087" spans="2:2" ht="15.75" customHeight="1" x14ac:dyDescent="0.2">
      <c r="B1087" s="9"/>
    </row>
    <row r="1088" spans="2:2" ht="15.75" customHeight="1" x14ac:dyDescent="0.2">
      <c r="B1088" s="9"/>
    </row>
    <row r="1089" spans="2:2" ht="15.75" customHeight="1" x14ac:dyDescent="0.2">
      <c r="B1089" s="9"/>
    </row>
    <row r="1090" spans="2:2" ht="15.75" customHeight="1" x14ac:dyDescent="0.2">
      <c r="B1090" s="9"/>
    </row>
    <row r="1091" spans="2:2" ht="15.75" customHeight="1" x14ac:dyDescent="0.2">
      <c r="B1091" s="9"/>
    </row>
    <row r="1092" spans="2:2" ht="15.75" customHeight="1" x14ac:dyDescent="0.2">
      <c r="B1092" s="9"/>
    </row>
    <row r="1093" spans="2:2" ht="15.75" customHeight="1" x14ac:dyDescent="0.2">
      <c r="B1093" s="9"/>
    </row>
    <row r="1094" spans="2:2" ht="15.75" customHeight="1" x14ac:dyDescent="0.2">
      <c r="B1094" s="9"/>
    </row>
    <row r="1095" spans="2:2" ht="15.75" customHeight="1" x14ac:dyDescent="0.2">
      <c r="B1095" s="9"/>
    </row>
    <row r="1096" spans="2:2" ht="15.75" customHeight="1" x14ac:dyDescent="0.2">
      <c r="B1096" s="9"/>
    </row>
    <row r="1097" spans="2:2" ht="15.75" customHeight="1" x14ac:dyDescent="0.2">
      <c r="B1097" s="9"/>
    </row>
    <row r="1098" spans="2:2" ht="15.75" customHeight="1" x14ac:dyDescent="0.2">
      <c r="B1098" s="9"/>
    </row>
    <row r="1099" spans="2:2" ht="15.75" customHeight="1" x14ac:dyDescent="0.2">
      <c r="B1099" s="9"/>
    </row>
    <row r="1100" spans="2:2" ht="15.75" customHeight="1" x14ac:dyDescent="0.2">
      <c r="B1100" s="9"/>
    </row>
    <row r="1101" spans="2:2" ht="15.75" customHeight="1" x14ac:dyDescent="0.2">
      <c r="B1101" s="9"/>
    </row>
    <row r="1102" spans="2:2" ht="15.75" customHeight="1" x14ac:dyDescent="0.2">
      <c r="B1102" s="9"/>
    </row>
    <row r="1103" spans="2:2" ht="15.75" customHeight="1" x14ac:dyDescent="0.2">
      <c r="B1103" s="9"/>
    </row>
    <row r="1104" spans="2:2" ht="15.75" customHeight="1" x14ac:dyDescent="0.2">
      <c r="B1104" s="9"/>
    </row>
    <row r="1105" spans="2:2" ht="15.75" customHeight="1" x14ac:dyDescent="0.2">
      <c r="B1105" s="9"/>
    </row>
    <row r="1106" spans="2:2" ht="15.75" customHeight="1" x14ac:dyDescent="0.2">
      <c r="B1106" s="9"/>
    </row>
    <row r="1107" spans="2:2" ht="15.75" customHeight="1" x14ac:dyDescent="0.2">
      <c r="B1107" s="9"/>
    </row>
    <row r="1108" spans="2:2" ht="15.75" customHeight="1" x14ac:dyDescent="0.2">
      <c r="B1108" s="9"/>
    </row>
    <row r="1109" spans="2:2" ht="15.75" customHeight="1" x14ac:dyDescent="0.2">
      <c r="B1109" s="9"/>
    </row>
    <row r="1110" spans="2:2" ht="15.75" customHeight="1" x14ac:dyDescent="0.2">
      <c r="B1110" s="9"/>
    </row>
    <row r="1111" spans="2:2" ht="15.75" customHeight="1" x14ac:dyDescent="0.2">
      <c r="B1111" s="9"/>
    </row>
    <row r="1112" spans="2:2" ht="15.75" customHeight="1" x14ac:dyDescent="0.2">
      <c r="B1112" s="9"/>
    </row>
    <row r="1113" spans="2:2" ht="15.75" customHeight="1" x14ac:dyDescent="0.2">
      <c r="B1113" s="9"/>
    </row>
    <row r="1114" spans="2:2" ht="15.75" customHeight="1" x14ac:dyDescent="0.2">
      <c r="B1114" s="9"/>
    </row>
    <row r="1115" spans="2:2" ht="15.75" customHeight="1" x14ac:dyDescent="0.2">
      <c r="B1115" s="9"/>
    </row>
    <row r="1116" spans="2:2" ht="15.75" customHeight="1" x14ac:dyDescent="0.2">
      <c r="B1116" s="9"/>
    </row>
    <row r="1117" spans="2:2" ht="15.75" customHeight="1" x14ac:dyDescent="0.2">
      <c r="B1117" s="9"/>
    </row>
    <row r="1118" spans="2:2" ht="15.75" customHeight="1" x14ac:dyDescent="0.2">
      <c r="B1118" s="9"/>
    </row>
    <row r="1119" spans="2:2" ht="15.75" customHeight="1" x14ac:dyDescent="0.2">
      <c r="B1119" s="9"/>
    </row>
    <row r="1120" spans="2:2" ht="15.75" customHeight="1" x14ac:dyDescent="0.2">
      <c r="B1120" s="9"/>
    </row>
    <row r="1121" spans="2:2" ht="15.75" customHeight="1" x14ac:dyDescent="0.2">
      <c r="B1121" s="9"/>
    </row>
    <row r="1122" spans="2:2" ht="15.75" customHeight="1" x14ac:dyDescent="0.2">
      <c r="B1122" s="9"/>
    </row>
    <row r="1123" spans="2:2" ht="15.75" customHeight="1" x14ac:dyDescent="0.2">
      <c r="B1123" s="9"/>
    </row>
    <row r="1124" spans="2:2" ht="15.75" customHeight="1" x14ac:dyDescent="0.2">
      <c r="B1124" s="9"/>
    </row>
    <row r="1125" spans="2:2" ht="15.75" customHeight="1" x14ac:dyDescent="0.2">
      <c r="B1125" s="9"/>
    </row>
    <row r="1126" spans="2:2" ht="15.75" customHeight="1" x14ac:dyDescent="0.2">
      <c r="B1126" s="9"/>
    </row>
    <row r="1127" spans="2:2" ht="15.75" customHeight="1" x14ac:dyDescent="0.2">
      <c r="B1127" s="9"/>
    </row>
    <row r="1128" spans="2:2" ht="15.75" customHeight="1" x14ac:dyDescent="0.2">
      <c r="B1128" s="9"/>
    </row>
    <row r="1129" spans="2:2" ht="15.75" customHeight="1" x14ac:dyDescent="0.2">
      <c r="B1129" s="9"/>
    </row>
    <row r="1130" spans="2:2" ht="15.75" customHeight="1" x14ac:dyDescent="0.2">
      <c r="B1130" s="9"/>
    </row>
    <row r="1131" spans="2:2" ht="15.75" customHeight="1" x14ac:dyDescent="0.2">
      <c r="B1131" s="9"/>
    </row>
    <row r="1132" spans="2:2" ht="15.75" customHeight="1" x14ac:dyDescent="0.2">
      <c r="B1132" s="9"/>
    </row>
    <row r="1133" spans="2:2" ht="15.75" customHeight="1" x14ac:dyDescent="0.2">
      <c r="B1133" s="9"/>
    </row>
    <row r="1134" spans="2:2" ht="15.75" customHeight="1" x14ac:dyDescent="0.2">
      <c r="B1134" s="9"/>
    </row>
    <row r="1135" spans="2:2" ht="15.75" customHeight="1" x14ac:dyDescent="0.2">
      <c r="B1135" s="9"/>
    </row>
    <row r="1136" spans="2:2" ht="15.75" customHeight="1" x14ac:dyDescent="0.2">
      <c r="B1136" s="9"/>
    </row>
    <row r="1137" spans="2:2" ht="15.75" customHeight="1" x14ac:dyDescent="0.2">
      <c r="B1137" s="9"/>
    </row>
    <row r="1138" spans="2:2" ht="15.75" customHeight="1" x14ac:dyDescent="0.2">
      <c r="B1138" s="9"/>
    </row>
    <row r="1139" spans="2:2" ht="15.75" customHeight="1" x14ac:dyDescent="0.2">
      <c r="B1139" s="9"/>
    </row>
    <row r="1140" spans="2:2" ht="15.75" customHeight="1" x14ac:dyDescent="0.2">
      <c r="B1140" s="9"/>
    </row>
    <row r="1141" spans="2:2" ht="15.75" customHeight="1" x14ac:dyDescent="0.2">
      <c r="B1141" s="9"/>
    </row>
    <row r="1142" spans="2:2" ht="15.75" customHeight="1" x14ac:dyDescent="0.2">
      <c r="B1142" s="9"/>
    </row>
    <row r="1143" spans="2:2" ht="15.75" customHeight="1" x14ac:dyDescent="0.2">
      <c r="B1143" s="9"/>
    </row>
    <row r="1144" spans="2:2" ht="15.75" customHeight="1" x14ac:dyDescent="0.2">
      <c r="B1144" s="9"/>
    </row>
    <row r="1145" spans="2:2" ht="15.75" customHeight="1" x14ac:dyDescent="0.2">
      <c r="B1145" s="9"/>
    </row>
    <row r="1146" spans="2:2" ht="15.75" customHeight="1" x14ac:dyDescent="0.2">
      <c r="B1146" s="9"/>
    </row>
    <row r="1147" spans="2:2" ht="15.75" customHeight="1" x14ac:dyDescent="0.2">
      <c r="B1147" s="9"/>
    </row>
    <row r="1148" spans="2:2" ht="15.75" customHeight="1" x14ac:dyDescent="0.2">
      <c r="B1148" s="9"/>
    </row>
    <row r="1149" spans="2:2" ht="15.75" customHeight="1" x14ac:dyDescent="0.2">
      <c r="B1149" s="9"/>
    </row>
    <row r="1150" spans="2:2" ht="15.75" customHeight="1" x14ac:dyDescent="0.2">
      <c r="B1150" s="9"/>
    </row>
    <row r="1151" spans="2:2" ht="15.75" customHeight="1" x14ac:dyDescent="0.2">
      <c r="B1151" s="9"/>
    </row>
    <row r="1152" spans="2:2" ht="15.75" customHeight="1" x14ac:dyDescent="0.2">
      <c r="B1152" s="9"/>
    </row>
    <row r="1153" spans="2:2" ht="15.75" customHeight="1" x14ac:dyDescent="0.2">
      <c r="B1153" s="9"/>
    </row>
    <row r="1154" spans="2:2" ht="15.75" customHeight="1" x14ac:dyDescent="0.2">
      <c r="B1154" s="9"/>
    </row>
    <row r="1155" spans="2:2" ht="15.75" customHeight="1" x14ac:dyDescent="0.2">
      <c r="B1155" s="9"/>
    </row>
    <row r="1156" spans="2:2" ht="15.75" customHeight="1" x14ac:dyDescent="0.2">
      <c r="B1156" s="9"/>
    </row>
    <row r="1157" spans="2:2" ht="15.75" customHeight="1" x14ac:dyDescent="0.2">
      <c r="B1157" s="9"/>
    </row>
    <row r="1158" spans="2:2" ht="15.75" customHeight="1" x14ac:dyDescent="0.2">
      <c r="B1158" s="9"/>
    </row>
    <row r="1159" spans="2:2" ht="15.75" customHeight="1" x14ac:dyDescent="0.2">
      <c r="B1159" s="9"/>
    </row>
    <row r="1160" spans="2:2" ht="15.75" customHeight="1" x14ac:dyDescent="0.2">
      <c r="B1160" s="9"/>
    </row>
    <row r="1161" spans="2:2" ht="15.75" customHeight="1" x14ac:dyDescent="0.2">
      <c r="B1161" s="9"/>
    </row>
    <row r="1162" spans="2:2" ht="15.75" customHeight="1" x14ac:dyDescent="0.2">
      <c r="B1162" s="9"/>
    </row>
    <row r="1163" spans="2:2" ht="15.75" customHeight="1" x14ac:dyDescent="0.2">
      <c r="B1163" s="9"/>
    </row>
    <row r="1164" spans="2:2" ht="15.75" customHeight="1" x14ac:dyDescent="0.2">
      <c r="B1164" s="9"/>
    </row>
    <row r="1165" spans="2:2" ht="15.75" customHeight="1" x14ac:dyDescent="0.2">
      <c r="B1165" s="9"/>
    </row>
    <row r="1166" spans="2:2" ht="15.75" customHeight="1" x14ac:dyDescent="0.2">
      <c r="B1166" s="9"/>
    </row>
    <row r="1167" spans="2:2" ht="15.75" customHeight="1" x14ac:dyDescent="0.2">
      <c r="B1167" s="9"/>
    </row>
    <row r="1168" spans="2:2" ht="15.75" customHeight="1" x14ac:dyDescent="0.2">
      <c r="B1168" s="9"/>
    </row>
    <row r="1169" spans="2:2" ht="15.75" customHeight="1" x14ac:dyDescent="0.2">
      <c r="B1169" s="9"/>
    </row>
    <row r="1170" spans="2:2" ht="15.75" customHeight="1" x14ac:dyDescent="0.2">
      <c r="B1170" s="9"/>
    </row>
    <row r="1171" spans="2:2" ht="15.75" customHeight="1" x14ac:dyDescent="0.2">
      <c r="B1171" s="9"/>
    </row>
    <row r="1172" spans="2:2" ht="15.75" customHeight="1" x14ac:dyDescent="0.2">
      <c r="B1172" s="9"/>
    </row>
    <row r="1173" spans="2:2" ht="15.75" customHeight="1" x14ac:dyDescent="0.2">
      <c r="B1173" s="9"/>
    </row>
    <row r="1174" spans="2:2" ht="15.75" customHeight="1" x14ac:dyDescent="0.2">
      <c r="B1174" s="9"/>
    </row>
    <row r="1175" spans="2:2" ht="15.75" customHeight="1" x14ac:dyDescent="0.2">
      <c r="B1175" s="9"/>
    </row>
    <row r="1176" spans="2:2" ht="15.75" customHeight="1" x14ac:dyDescent="0.2">
      <c r="B1176" s="9"/>
    </row>
    <row r="1177" spans="2:2" ht="15.75" customHeight="1" x14ac:dyDescent="0.2">
      <c r="B1177" s="9"/>
    </row>
    <row r="1178" spans="2:2" ht="15.75" customHeight="1" x14ac:dyDescent="0.2">
      <c r="B1178" s="9"/>
    </row>
    <row r="1179" spans="2:2" ht="15.75" customHeight="1" x14ac:dyDescent="0.2">
      <c r="B1179" s="9"/>
    </row>
    <row r="1180" spans="2:2" ht="15.75" customHeight="1" x14ac:dyDescent="0.2">
      <c r="B1180" s="9"/>
    </row>
    <row r="1181" spans="2:2" ht="15.75" customHeight="1" x14ac:dyDescent="0.2">
      <c r="B1181" s="9"/>
    </row>
    <row r="1182" spans="2:2" ht="15.75" customHeight="1" x14ac:dyDescent="0.2">
      <c r="B1182" s="9"/>
    </row>
    <row r="1183" spans="2:2" ht="15.75" customHeight="1" x14ac:dyDescent="0.2">
      <c r="B1183" s="9"/>
    </row>
    <row r="1184" spans="2:2" ht="15.75" customHeight="1" x14ac:dyDescent="0.2">
      <c r="B1184" s="9"/>
    </row>
    <row r="1185" spans="2:2" ht="15.75" customHeight="1" x14ac:dyDescent="0.2">
      <c r="B1185" s="9"/>
    </row>
    <row r="1186" spans="2:2" ht="15.75" customHeight="1" x14ac:dyDescent="0.2">
      <c r="B1186" s="9"/>
    </row>
    <row r="1187" spans="2:2" ht="15.75" customHeight="1" x14ac:dyDescent="0.2">
      <c r="B1187" s="9"/>
    </row>
    <row r="1188" spans="2:2" ht="15.75" customHeight="1" x14ac:dyDescent="0.2">
      <c r="B1188" s="9"/>
    </row>
    <row r="1189" spans="2:2" ht="15.75" customHeight="1" x14ac:dyDescent="0.2">
      <c r="B1189" s="9"/>
    </row>
    <row r="1190" spans="2:2" ht="15.75" customHeight="1" x14ac:dyDescent="0.2">
      <c r="B1190" s="9"/>
    </row>
    <row r="1191" spans="2:2" ht="15.75" customHeight="1" x14ac:dyDescent="0.2">
      <c r="B1191" s="9"/>
    </row>
    <row r="1192" spans="2:2" ht="15.75" customHeight="1" x14ac:dyDescent="0.2">
      <c r="B1192" s="9"/>
    </row>
    <row r="1193" spans="2:2" ht="15.75" customHeight="1" x14ac:dyDescent="0.2">
      <c r="B1193" s="9"/>
    </row>
    <row r="1194" spans="2:2" ht="15.75" customHeight="1" x14ac:dyDescent="0.2">
      <c r="B1194" s="9"/>
    </row>
    <row r="1195" spans="2:2" ht="15.75" customHeight="1" x14ac:dyDescent="0.2">
      <c r="B1195" s="9"/>
    </row>
    <row r="1196" spans="2:2" ht="15.75" customHeight="1" x14ac:dyDescent="0.2">
      <c r="B1196" s="9"/>
    </row>
    <row r="1197" spans="2:2" ht="15.75" customHeight="1" x14ac:dyDescent="0.2">
      <c r="B1197" s="9"/>
    </row>
    <row r="1198" spans="2:2" ht="15.75" customHeight="1" x14ac:dyDescent="0.2">
      <c r="B1198" s="9"/>
    </row>
    <row r="1199" spans="2:2" ht="15.75" customHeight="1" x14ac:dyDescent="0.2">
      <c r="B1199" s="9"/>
    </row>
    <row r="1200" spans="2:2" ht="15.75" customHeight="1" x14ac:dyDescent="0.2">
      <c r="B1200" s="9"/>
    </row>
    <row r="1201" spans="2:2" ht="15.75" customHeight="1" x14ac:dyDescent="0.2">
      <c r="B1201" s="9"/>
    </row>
    <row r="1202" spans="2:2" ht="15.75" customHeight="1" x14ac:dyDescent="0.2">
      <c r="B1202" s="9"/>
    </row>
    <row r="1203" spans="2:2" ht="15.75" customHeight="1" x14ac:dyDescent="0.2">
      <c r="B1203" s="9"/>
    </row>
    <row r="1204" spans="2:2" ht="15.75" customHeight="1" x14ac:dyDescent="0.2">
      <c r="B1204" s="9"/>
    </row>
    <row r="1205" spans="2:2" ht="15.75" customHeight="1" x14ac:dyDescent="0.2">
      <c r="B1205" s="9"/>
    </row>
    <row r="1206" spans="2:2" ht="15.75" customHeight="1" x14ac:dyDescent="0.2">
      <c r="B1206" s="9"/>
    </row>
    <row r="1207" spans="2:2" ht="15.75" customHeight="1" x14ac:dyDescent="0.2">
      <c r="B1207" s="9"/>
    </row>
    <row r="1208" spans="2:2" ht="15.75" customHeight="1" x14ac:dyDescent="0.2">
      <c r="B1208" s="9"/>
    </row>
    <row r="1209" spans="2:2" ht="15.75" customHeight="1" x14ac:dyDescent="0.2">
      <c r="B1209" s="9"/>
    </row>
    <row r="1210" spans="2:2" ht="15.75" customHeight="1" x14ac:dyDescent="0.2">
      <c r="B1210" s="9"/>
    </row>
    <row r="1211" spans="2:2" ht="15.75" customHeight="1" x14ac:dyDescent="0.2">
      <c r="B1211" s="9"/>
    </row>
    <row r="1212" spans="2:2" ht="15.75" customHeight="1" x14ac:dyDescent="0.2">
      <c r="B1212" s="9"/>
    </row>
    <row r="1213" spans="2:2" ht="15.75" customHeight="1" x14ac:dyDescent="0.2">
      <c r="B1213" s="9"/>
    </row>
    <row r="1214" spans="2:2" ht="15.75" customHeight="1" x14ac:dyDescent="0.2">
      <c r="B1214" s="9"/>
    </row>
    <row r="1215" spans="2:2" ht="15.75" customHeight="1" x14ac:dyDescent="0.2">
      <c r="B1215" s="9"/>
    </row>
    <row r="1216" spans="2:2" ht="15.75" customHeight="1" x14ac:dyDescent="0.2">
      <c r="B1216" s="9"/>
    </row>
    <row r="1217" spans="2:2" ht="15.75" customHeight="1" x14ac:dyDescent="0.2">
      <c r="B1217" s="9"/>
    </row>
    <row r="1218" spans="2:2" ht="15.75" customHeight="1" x14ac:dyDescent="0.2">
      <c r="B1218" s="9"/>
    </row>
    <row r="1219" spans="2:2" ht="15.75" customHeight="1" x14ac:dyDescent="0.2">
      <c r="B1219" s="9"/>
    </row>
    <row r="1220" spans="2:2" ht="15.75" customHeight="1" x14ac:dyDescent="0.2">
      <c r="B1220" s="9"/>
    </row>
    <row r="1221" spans="2:2" ht="15.75" customHeight="1" x14ac:dyDescent="0.2">
      <c r="B1221" s="9"/>
    </row>
    <row r="1222" spans="2:2" ht="15.75" customHeight="1" x14ac:dyDescent="0.2">
      <c r="B1222" s="9"/>
    </row>
    <row r="1223" spans="2:2" ht="15.75" customHeight="1" x14ac:dyDescent="0.2">
      <c r="B1223" s="9"/>
    </row>
    <row r="1224" spans="2:2" ht="15.75" customHeight="1" x14ac:dyDescent="0.2">
      <c r="B1224" s="9"/>
    </row>
    <row r="1225" spans="2:2" ht="15.75" customHeight="1" x14ac:dyDescent="0.2">
      <c r="B1225" s="9"/>
    </row>
    <row r="1226" spans="2:2" ht="15.75" customHeight="1" x14ac:dyDescent="0.2">
      <c r="B1226" s="9"/>
    </row>
    <row r="1227" spans="2:2" ht="15.75" customHeight="1" x14ac:dyDescent="0.2">
      <c r="B1227" s="9"/>
    </row>
    <row r="1228" spans="2:2" ht="15.75" customHeight="1" x14ac:dyDescent="0.2">
      <c r="B1228" s="9"/>
    </row>
    <row r="1229" spans="2:2" ht="15.75" customHeight="1" x14ac:dyDescent="0.2">
      <c r="B1229" s="9"/>
    </row>
    <row r="1230" spans="2:2" ht="15.75" customHeight="1" x14ac:dyDescent="0.2">
      <c r="B1230" s="9"/>
    </row>
    <row r="1231" spans="2:2" ht="15.75" customHeight="1" x14ac:dyDescent="0.2">
      <c r="B1231" s="9"/>
    </row>
    <row r="1232" spans="2:2" ht="15.75" customHeight="1" x14ac:dyDescent="0.2">
      <c r="B1232" s="9"/>
    </row>
    <row r="1233" spans="2:2" ht="15.75" customHeight="1" x14ac:dyDescent="0.2">
      <c r="B1233" s="9"/>
    </row>
    <row r="1234" spans="2:2" ht="15.75" customHeight="1" x14ac:dyDescent="0.2">
      <c r="B1234" s="9"/>
    </row>
    <row r="1235" spans="2:2" ht="15.75" customHeight="1" x14ac:dyDescent="0.2">
      <c r="B1235" s="9"/>
    </row>
    <row r="1236" spans="2:2" ht="15.75" customHeight="1" x14ac:dyDescent="0.2">
      <c r="B1236" s="9"/>
    </row>
    <row r="1237" spans="2:2" ht="15.75" customHeight="1" x14ac:dyDescent="0.2">
      <c r="B1237" s="9"/>
    </row>
    <row r="1238" spans="2:2" ht="15.75" customHeight="1" x14ac:dyDescent="0.2">
      <c r="B1238" s="9"/>
    </row>
    <row r="1239" spans="2:2" ht="15.75" customHeight="1" x14ac:dyDescent="0.2">
      <c r="B1239" s="9"/>
    </row>
    <row r="1240" spans="2:2" ht="15.75" customHeight="1" x14ac:dyDescent="0.2">
      <c r="B1240" s="9"/>
    </row>
    <row r="1241" spans="2:2" ht="15.75" customHeight="1" x14ac:dyDescent="0.2">
      <c r="B1241" s="9"/>
    </row>
    <row r="1242" spans="2:2" ht="15.75" customHeight="1" x14ac:dyDescent="0.2">
      <c r="B1242" s="9"/>
    </row>
    <row r="1243" spans="2:2" ht="15.75" customHeight="1" x14ac:dyDescent="0.2">
      <c r="B1243" s="9"/>
    </row>
    <row r="1244" spans="2:2" ht="15.75" customHeight="1" x14ac:dyDescent="0.2">
      <c r="B1244" s="9"/>
    </row>
    <row r="1245" spans="2:2" ht="15.75" customHeight="1" x14ac:dyDescent="0.2">
      <c r="B1245" s="9"/>
    </row>
    <row r="1246" spans="2:2" ht="15.75" customHeight="1" x14ac:dyDescent="0.2">
      <c r="B1246" s="9"/>
    </row>
    <row r="1247" spans="2:2" ht="15.75" customHeight="1" x14ac:dyDescent="0.2">
      <c r="B1247" s="9"/>
    </row>
    <row r="1248" spans="2:2" ht="15.75" customHeight="1" x14ac:dyDescent="0.2">
      <c r="B1248" s="9"/>
    </row>
    <row r="1249" spans="2:2" ht="15.75" customHeight="1" x14ac:dyDescent="0.2">
      <c r="B1249" s="9"/>
    </row>
    <row r="1250" spans="2:2" ht="15.75" customHeight="1" x14ac:dyDescent="0.2">
      <c r="B1250" s="9"/>
    </row>
    <row r="1251" spans="2:2" ht="15.75" customHeight="1" x14ac:dyDescent="0.2">
      <c r="B1251" s="9"/>
    </row>
    <row r="1252" spans="2:2" ht="15.75" customHeight="1" x14ac:dyDescent="0.2">
      <c r="B1252" s="9"/>
    </row>
    <row r="1253" spans="2:2" ht="15.75" customHeight="1" x14ac:dyDescent="0.2">
      <c r="B1253" s="9"/>
    </row>
    <row r="1254" spans="2:2" ht="15.75" customHeight="1" x14ac:dyDescent="0.2">
      <c r="B1254" s="9"/>
    </row>
    <row r="1255" spans="2:2" ht="15.75" customHeight="1" x14ac:dyDescent="0.2">
      <c r="B1255" s="9"/>
    </row>
    <row r="1256" spans="2:2" ht="15.75" customHeight="1" x14ac:dyDescent="0.2">
      <c r="B1256" s="9"/>
    </row>
    <row r="1257" spans="2:2" ht="15.75" customHeight="1" x14ac:dyDescent="0.2">
      <c r="B1257" s="9"/>
    </row>
    <row r="1258" spans="2:2" ht="15.75" customHeight="1" x14ac:dyDescent="0.2">
      <c r="B1258" s="9"/>
    </row>
    <row r="1259" spans="2:2" ht="15.75" customHeight="1" x14ac:dyDescent="0.2">
      <c r="B1259" s="9"/>
    </row>
    <row r="1260" spans="2:2" ht="15.75" customHeight="1" x14ac:dyDescent="0.2">
      <c r="B1260" s="9"/>
    </row>
    <row r="1261" spans="2:2" ht="15.75" customHeight="1" x14ac:dyDescent="0.2">
      <c r="B1261" s="9"/>
    </row>
    <row r="1262" spans="2:2" ht="15.75" customHeight="1" x14ac:dyDescent="0.2">
      <c r="B1262" s="9"/>
    </row>
    <row r="1263" spans="2:2" ht="15.75" customHeight="1" x14ac:dyDescent="0.2">
      <c r="B1263" s="9"/>
    </row>
    <row r="1264" spans="2:2" ht="15.75" customHeight="1" x14ac:dyDescent="0.2">
      <c r="B1264" s="9"/>
    </row>
    <row r="1265" spans="2:2" ht="15.75" customHeight="1" x14ac:dyDescent="0.2">
      <c r="B1265" s="9"/>
    </row>
    <row r="1266" spans="2:2" ht="15.75" customHeight="1" x14ac:dyDescent="0.2">
      <c r="B1266" s="9"/>
    </row>
    <row r="1267" spans="2:2" ht="15.75" customHeight="1" x14ac:dyDescent="0.2">
      <c r="B1267" s="9"/>
    </row>
    <row r="1268" spans="2:2" ht="15.75" customHeight="1" x14ac:dyDescent="0.2">
      <c r="B1268" s="9"/>
    </row>
    <row r="1269" spans="2:2" ht="15.75" customHeight="1" x14ac:dyDescent="0.2">
      <c r="B1269" s="9"/>
    </row>
    <row r="1270" spans="2:2" ht="15.75" customHeight="1" x14ac:dyDescent="0.2">
      <c r="B1270" s="9"/>
    </row>
    <row r="1271" spans="2:2" ht="15.75" customHeight="1" x14ac:dyDescent="0.2">
      <c r="B1271" s="9"/>
    </row>
    <row r="1272" spans="2:2" ht="15.75" customHeight="1" x14ac:dyDescent="0.2">
      <c r="B1272" s="9"/>
    </row>
    <row r="1273" spans="2:2" ht="15.75" customHeight="1" x14ac:dyDescent="0.2">
      <c r="B1273" s="9"/>
    </row>
    <row r="1274" spans="2:2" ht="15.75" customHeight="1" x14ac:dyDescent="0.2">
      <c r="B1274" s="9"/>
    </row>
    <row r="1275" spans="2:2" ht="15.75" customHeight="1" x14ac:dyDescent="0.2">
      <c r="B1275" s="9"/>
    </row>
    <row r="1276" spans="2:2" ht="15.75" customHeight="1" x14ac:dyDescent="0.2">
      <c r="B1276" s="9"/>
    </row>
    <row r="1277" spans="2:2" ht="15.75" customHeight="1" x14ac:dyDescent="0.2">
      <c r="B1277" s="9"/>
    </row>
    <row r="1278" spans="2:2" ht="15.75" customHeight="1" x14ac:dyDescent="0.2">
      <c r="B1278" s="9"/>
    </row>
    <row r="1279" spans="2:2" ht="15.75" customHeight="1" x14ac:dyDescent="0.2">
      <c r="B1279" s="9"/>
    </row>
    <row r="1280" spans="2:2" ht="15.75" customHeight="1" x14ac:dyDescent="0.2">
      <c r="B1280" s="9"/>
    </row>
    <row r="1281" spans="2:2" ht="15.75" customHeight="1" x14ac:dyDescent="0.2">
      <c r="B1281" s="9"/>
    </row>
    <row r="1282" spans="2:2" ht="15.75" customHeight="1" x14ac:dyDescent="0.2">
      <c r="B1282" s="9"/>
    </row>
    <row r="1283" spans="2:2" ht="15.75" customHeight="1" x14ac:dyDescent="0.2">
      <c r="B1283" s="9"/>
    </row>
    <row r="1284" spans="2:2" ht="15.75" customHeight="1" x14ac:dyDescent="0.2">
      <c r="B1284" s="9"/>
    </row>
    <row r="1285" spans="2:2" ht="15.75" customHeight="1" x14ac:dyDescent="0.2">
      <c r="B1285" s="9"/>
    </row>
    <row r="1286" spans="2:2" ht="15.75" customHeight="1" x14ac:dyDescent="0.2">
      <c r="B1286" s="9"/>
    </row>
    <row r="1287" spans="2:2" ht="15.75" customHeight="1" x14ac:dyDescent="0.2">
      <c r="B1287" s="9"/>
    </row>
    <row r="1288" spans="2:2" ht="15.75" customHeight="1" x14ac:dyDescent="0.2">
      <c r="B1288" s="9"/>
    </row>
    <row r="1289" spans="2:2" ht="15.75" customHeight="1" x14ac:dyDescent="0.2">
      <c r="B1289" s="9"/>
    </row>
    <row r="1290" spans="2:2" ht="15.75" customHeight="1" x14ac:dyDescent="0.2">
      <c r="B1290" s="9"/>
    </row>
    <row r="1291" spans="2:2" ht="15.75" customHeight="1" x14ac:dyDescent="0.2">
      <c r="B1291" s="9"/>
    </row>
    <row r="1292" spans="2:2" ht="15.75" customHeight="1" x14ac:dyDescent="0.2">
      <c r="B1292" s="9"/>
    </row>
    <row r="1293" spans="2:2" ht="15.75" customHeight="1" x14ac:dyDescent="0.2">
      <c r="B1293" s="9"/>
    </row>
    <row r="1294" spans="2:2" ht="15.75" customHeight="1" x14ac:dyDescent="0.2">
      <c r="B1294" s="9"/>
    </row>
    <row r="1295" spans="2:2" ht="15.75" customHeight="1" x14ac:dyDescent="0.2">
      <c r="B1295" s="9"/>
    </row>
    <row r="1296" spans="2:2" ht="15.75" customHeight="1" x14ac:dyDescent="0.2">
      <c r="B1296" s="9"/>
    </row>
    <row r="1297" spans="2:2" ht="15.75" customHeight="1" x14ac:dyDescent="0.2">
      <c r="B1297" s="9"/>
    </row>
    <row r="1298" spans="2:2" ht="15.75" customHeight="1" x14ac:dyDescent="0.2">
      <c r="B1298" s="9"/>
    </row>
    <row r="1299" spans="2:2" ht="15.75" customHeight="1" x14ac:dyDescent="0.2">
      <c r="B1299" s="9"/>
    </row>
    <row r="1300" spans="2:2" ht="15.75" customHeight="1" x14ac:dyDescent="0.2">
      <c r="B1300" s="9"/>
    </row>
    <row r="1301" spans="2:2" ht="15.75" customHeight="1" x14ac:dyDescent="0.2">
      <c r="B1301" s="9"/>
    </row>
    <row r="1302" spans="2:2" ht="15.75" customHeight="1" x14ac:dyDescent="0.2">
      <c r="B1302" s="9"/>
    </row>
    <row r="1303" spans="2:2" ht="15.75" customHeight="1" x14ac:dyDescent="0.2">
      <c r="B1303" s="9"/>
    </row>
    <row r="1304" spans="2:2" ht="15.75" customHeight="1" x14ac:dyDescent="0.2">
      <c r="B1304" s="9"/>
    </row>
    <row r="1305" spans="2:2" ht="15.75" customHeight="1" x14ac:dyDescent="0.2">
      <c r="B1305" s="9"/>
    </row>
    <row r="1306" spans="2:2" ht="15.75" customHeight="1" x14ac:dyDescent="0.2">
      <c r="B1306" s="9"/>
    </row>
    <row r="1307" spans="2:2" ht="15.75" customHeight="1" x14ac:dyDescent="0.2">
      <c r="B1307" s="9"/>
    </row>
    <row r="1308" spans="2:2" ht="15.75" customHeight="1" x14ac:dyDescent="0.2">
      <c r="B1308" s="9"/>
    </row>
    <row r="1309" spans="2:2" ht="15.75" customHeight="1" x14ac:dyDescent="0.2">
      <c r="B1309" s="9"/>
    </row>
    <row r="1310" spans="2:2" ht="15.75" customHeight="1" x14ac:dyDescent="0.2">
      <c r="B1310" s="9"/>
    </row>
    <row r="1311" spans="2:2" ht="15.75" customHeight="1" x14ac:dyDescent="0.2">
      <c r="B1311" s="9"/>
    </row>
    <row r="1312" spans="2:2" ht="15.75" customHeight="1" x14ac:dyDescent="0.2">
      <c r="B1312" s="9"/>
    </row>
    <row r="1313" spans="2:2" ht="15.75" customHeight="1" x14ac:dyDescent="0.2">
      <c r="B1313" s="9"/>
    </row>
    <row r="1314" spans="2:2" ht="15.75" customHeight="1" x14ac:dyDescent="0.2">
      <c r="B1314" s="9"/>
    </row>
    <row r="1315" spans="2:2" ht="15.75" customHeight="1" x14ac:dyDescent="0.2">
      <c r="B1315" s="9"/>
    </row>
    <row r="1316" spans="2:2" ht="15.75" customHeight="1" x14ac:dyDescent="0.2">
      <c r="B1316" s="9"/>
    </row>
    <row r="1317" spans="2:2" ht="15.75" customHeight="1" x14ac:dyDescent="0.2">
      <c r="B1317" s="9"/>
    </row>
    <row r="1318" spans="2:2" ht="15.75" customHeight="1" x14ac:dyDescent="0.2">
      <c r="B1318" s="9"/>
    </row>
    <row r="1319" spans="2:2" ht="15.75" customHeight="1" x14ac:dyDescent="0.2">
      <c r="B1319" s="9"/>
    </row>
    <row r="1320" spans="2:2" ht="15.75" customHeight="1" x14ac:dyDescent="0.2">
      <c r="B1320" s="9"/>
    </row>
    <row r="1321" spans="2:2" ht="15.75" customHeight="1" x14ac:dyDescent="0.2">
      <c r="B1321" s="9"/>
    </row>
    <row r="1322" spans="2:2" ht="15.75" customHeight="1" x14ac:dyDescent="0.2">
      <c r="B1322" s="9"/>
    </row>
    <row r="1323" spans="2:2" ht="15.75" customHeight="1" x14ac:dyDescent="0.2">
      <c r="B1323" s="9"/>
    </row>
    <row r="1324" spans="2:2" ht="15.75" customHeight="1" x14ac:dyDescent="0.2">
      <c r="B1324" s="9"/>
    </row>
    <row r="1325" spans="2:2" ht="15.75" customHeight="1" x14ac:dyDescent="0.2">
      <c r="B1325" s="9"/>
    </row>
    <row r="1326" spans="2:2" ht="15.75" customHeight="1" x14ac:dyDescent="0.2">
      <c r="B1326" s="9"/>
    </row>
    <row r="1327" spans="2:2" ht="15.75" customHeight="1" x14ac:dyDescent="0.2">
      <c r="B1327" s="9"/>
    </row>
    <row r="1328" spans="2:2" ht="15.75" customHeight="1" x14ac:dyDescent="0.2">
      <c r="B1328" s="9"/>
    </row>
    <row r="1329" spans="2:2" ht="15.75" customHeight="1" x14ac:dyDescent="0.2">
      <c r="B1329" s="9"/>
    </row>
    <row r="1330" spans="2:2" ht="15.75" customHeight="1" x14ac:dyDescent="0.2">
      <c r="B1330" s="9"/>
    </row>
    <row r="1331" spans="2:2" ht="15.75" customHeight="1" x14ac:dyDescent="0.2">
      <c r="B1331" s="9"/>
    </row>
    <row r="1332" spans="2:2" ht="15.75" customHeight="1" x14ac:dyDescent="0.2">
      <c r="B1332" s="9"/>
    </row>
    <row r="1333" spans="2:2" ht="15.75" customHeight="1" x14ac:dyDescent="0.2">
      <c r="B1333" s="9"/>
    </row>
    <row r="1334" spans="2:2" ht="15.75" customHeight="1" x14ac:dyDescent="0.2">
      <c r="B1334" s="9"/>
    </row>
    <row r="1335" spans="2:2" ht="15.75" customHeight="1" x14ac:dyDescent="0.2">
      <c r="B1335" s="9"/>
    </row>
    <row r="1336" spans="2:2" ht="15.75" customHeight="1" x14ac:dyDescent="0.2">
      <c r="B1336" s="9"/>
    </row>
    <row r="1337" spans="2:2" ht="15.75" customHeight="1" x14ac:dyDescent="0.2">
      <c r="B1337" s="9"/>
    </row>
    <row r="1338" spans="2:2" ht="15.75" customHeight="1" x14ac:dyDescent="0.2">
      <c r="B1338" s="9"/>
    </row>
    <row r="1339" spans="2:2" ht="15.75" customHeight="1" x14ac:dyDescent="0.2">
      <c r="B1339" s="9"/>
    </row>
    <row r="1340" spans="2:2" ht="15.75" customHeight="1" x14ac:dyDescent="0.2">
      <c r="B1340" s="9"/>
    </row>
    <row r="1341" spans="2:2" ht="15.75" customHeight="1" x14ac:dyDescent="0.2">
      <c r="B1341" s="9"/>
    </row>
    <row r="1342" spans="2:2" ht="15.75" customHeight="1" x14ac:dyDescent="0.2">
      <c r="B1342" s="9"/>
    </row>
    <row r="1343" spans="2:2" ht="15.75" customHeight="1" x14ac:dyDescent="0.2">
      <c r="B1343" s="9"/>
    </row>
    <row r="1344" spans="2:2" ht="15.75" customHeight="1" x14ac:dyDescent="0.2">
      <c r="B1344" s="9"/>
    </row>
    <row r="1345" spans="2:2" ht="15.75" customHeight="1" x14ac:dyDescent="0.2">
      <c r="B1345" s="9"/>
    </row>
    <row r="1346" spans="2:2" ht="15.75" customHeight="1" x14ac:dyDescent="0.2">
      <c r="B1346" s="9"/>
    </row>
    <row r="1347" spans="2:2" ht="15.75" customHeight="1" x14ac:dyDescent="0.2">
      <c r="B1347" s="9"/>
    </row>
    <row r="1348" spans="2:2" ht="15.75" customHeight="1" x14ac:dyDescent="0.2">
      <c r="B1348" s="9"/>
    </row>
    <row r="1349" spans="2:2" ht="15.75" customHeight="1" x14ac:dyDescent="0.2">
      <c r="B1349" s="9"/>
    </row>
    <row r="1350" spans="2:2" ht="15.75" customHeight="1" x14ac:dyDescent="0.2">
      <c r="B1350" s="9"/>
    </row>
    <row r="1351" spans="2:2" ht="15.75" customHeight="1" x14ac:dyDescent="0.2">
      <c r="B1351" s="9"/>
    </row>
    <row r="1352" spans="2:2" ht="15.75" customHeight="1" x14ac:dyDescent="0.2">
      <c r="B1352" s="9"/>
    </row>
    <row r="1353" spans="2:2" ht="15.75" customHeight="1" x14ac:dyDescent="0.2">
      <c r="B1353" s="9"/>
    </row>
    <row r="1354" spans="2:2" ht="15.75" customHeight="1" x14ac:dyDescent="0.2">
      <c r="B1354" s="9"/>
    </row>
    <row r="1355" spans="2:2" ht="15.75" customHeight="1" x14ac:dyDescent="0.2">
      <c r="B1355" s="9"/>
    </row>
    <row r="1356" spans="2:2" ht="15.75" customHeight="1" x14ac:dyDescent="0.2">
      <c r="B1356" s="9"/>
    </row>
    <row r="1357" spans="2:2" ht="15.75" customHeight="1" x14ac:dyDescent="0.2">
      <c r="B1357" s="9"/>
    </row>
    <row r="1358" spans="2:2" ht="15.75" customHeight="1" x14ac:dyDescent="0.2">
      <c r="B1358" s="9"/>
    </row>
    <row r="1359" spans="2:2" ht="15.75" customHeight="1" x14ac:dyDescent="0.2">
      <c r="B1359" s="9"/>
    </row>
    <row r="1360" spans="2:2" ht="15.75" customHeight="1" x14ac:dyDescent="0.2">
      <c r="B1360" s="9"/>
    </row>
    <row r="1361" spans="2:2" ht="15.75" customHeight="1" x14ac:dyDescent="0.2">
      <c r="B1361" s="9"/>
    </row>
    <row r="1362" spans="2:2" ht="15.75" customHeight="1" x14ac:dyDescent="0.2">
      <c r="B1362" s="9"/>
    </row>
    <row r="1363" spans="2:2" ht="15.75" customHeight="1" x14ac:dyDescent="0.2">
      <c r="B1363" s="9"/>
    </row>
    <row r="1364" spans="2:2" ht="15.75" customHeight="1" x14ac:dyDescent="0.2">
      <c r="B1364" s="9"/>
    </row>
    <row r="1365" spans="2:2" ht="15.75" customHeight="1" x14ac:dyDescent="0.2">
      <c r="B1365" s="9"/>
    </row>
    <row r="1366" spans="2:2" ht="15.75" customHeight="1" x14ac:dyDescent="0.2">
      <c r="B1366" s="9"/>
    </row>
    <row r="1367" spans="2:2" ht="15.75" customHeight="1" x14ac:dyDescent="0.2">
      <c r="B1367" s="9"/>
    </row>
    <row r="1368" spans="2:2" ht="15.75" customHeight="1" x14ac:dyDescent="0.2">
      <c r="B1368" s="9"/>
    </row>
    <row r="1369" spans="2:2" ht="15.75" customHeight="1" x14ac:dyDescent="0.2">
      <c r="B1369" s="9"/>
    </row>
    <row r="1370" spans="2:2" ht="15.75" customHeight="1" x14ac:dyDescent="0.2">
      <c r="B1370" s="9"/>
    </row>
    <row r="1371" spans="2:2" ht="15.75" customHeight="1" x14ac:dyDescent="0.2">
      <c r="B1371" s="9"/>
    </row>
    <row r="1372" spans="2:2" ht="15.75" customHeight="1" x14ac:dyDescent="0.2">
      <c r="B1372" s="9"/>
    </row>
    <row r="1373" spans="2:2" ht="15.75" customHeight="1" x14ac:dyDescent="0.2">
      <c r="B1373" s="9"/>
    </row>
    <row r="1374" spans="2:2" ht="15.75" customHeight="1" x14ac:dyDescent="0.2">
      <c r="B1374" s="9"/>
    </row>
    <row r="1375" spans="2:2" ht="15.75" customHeight="1" x14ac:dyDescent="0.2">
      <c r="B1375" s="9"/>
    </row>
    <row r="1376" spans="2:2" ht="15.75" customHeight="1" x14ac:dyDescent="0.2">
      <c r="B1376" s="9"/>
    </row>
    <row r="1377" spans="2:2" ht="15.75" customHeight="1" x14ac:dyDescent="0.2">
      <c r="B1377" s="9"/>
    </row>
    <row r="1378" spans="2:2" ht="15.75" customHeight="1" x14ac:dyDescent="0.2">
      <c r="B1378" s="9"/>
    </row>
    <row r="1379" spans="2:2" ht="15.75" customHeight="1" x14ac:dyDescent="0.2">
      <c r="B1379" s="9"/>
    </row>
    <row r="1380" spans="2:2" ht="15.75" customHeight="1" x14ac:dyDescent="0.2">
      <c r="B1380" s="9"/>
    </row>
    <row r="1381" spans="2:2" ht="15.75" customHeight="1" x14ac:dyDescent="0.2">
      <c r="B1381" s="9"/>
    </row>
    <row r="1382" spans="2:2" ht="15.75" customHeight="1" x14ac:dyDescent="0.2">
      <c r="B1382" s="9"/>
    </row>
    <row r="1383" spans="2:2" ht="15.75" customHeight="1" x14ac:dyDescent="0.2">
      <c r="B1383" s="9"/>
    </row>
    <row r="1384" spans="2:2" ht="15.75" customHeight="1" x14ac:dyDescent="0.2">
      <c r="B1384" s="9"/>
    </row>
    <row r="1385" spans="2:2" ht="15.75" customHeight="1" x14ac:dyDescent="0.2">
      <c r="B1385" s="9"/>
    </row>
    <row r="1386" spans="2:2" ht="15.75" customHeight="1" x14ac:dyDescent="0.2">
      <c r="B1386" s="9"/>
    </row>
    <row r="1387" spans="2:2" ht="15.75" customHeight="1" x14ac:dyDescent="0.2">
      <c r="B1387" s="9"/>
    </row>
    <row r="1388" spans="2:2" ht="15.75" customHeight="1" x14ac:dyDescent="0.2">
      <c r="B1388" s="9"/>
    </row>
    <row r="1389" spans="2:2" ht="15.75" customHeight="1" x14ac:dyDescent="0.2">
      <c r="B1389" s="9"/>
    </row>
    <row r="1390" spans="2:2" ht="15.75" customHeight="1" x14ac:dyDescent="0.2">
      <c r="B1390" s="9"/>
    </row>
    <row r="1391" spans="2:2" ht="15.75" customHeight="1" x14ac:dyDescent="0.2">
      <c r="B1391" s="9"/>
    </row>
    <row r="1392" spans="2:2" ht="15.75" customHeight="1" x14ac:dyDescent="0.2">
      <c r="B1392" s="9"/>
    </row>
    <row r="1393" spans="2:2" ht="15.75" customHeight="1" x14ac:dyDescent="0.2">
      <c r="B1393" s="9"/>
    </row>
    <row r="1394" spans="2:2" ht="15.75" customHeight="1" x14ac:dyDescent="0.2">
      <c r="B1394" s="9"/>
    </row>
    <row r="1395" spans="2:2" ht="15.75" customHeight="1" x14ac:dyDescent="0.2">
      <c r="B1395" s="9"/>
    </row>
    <row r="1396" spans="2:2" ht="15.75" customHeight="1" x14ac:dyDescent="0.2">
      <c r="B1396" s="9"/>
    </row>
    <row r="1397" spans="2:2" ht="15.75" customHeight="1" x14ac:dyDescent="0.2">
      <c r="B1397" s="9"/>
    </row>
    <row r="1398" spans="2:2" ht="15.75" customHeight="1" x14ac:dyDescent="0.2">
      <c r="B1398" s="9"/>
    </row>
    <row r="1399" spans="2:2" ht="15.75" customHeight="1" x14ac:dyDescent="0.2">
      <c r="B1399" s="9"/>
    </row>
    <row r="1400" spans="2:2" ht="15.75" customHeight="1" x14ac:dyDescent="0.2">
      <c r="B1400" s="9"/>
    </row>
    <row r="1401" spans="2:2" ht="15.75" customHeight="1" x14ac:dyDescent="0.2">
      <c r="B1401" s="9"/>
    </row>
    <row r="1402" spans="2:2" ht="15.75" customHeight="1" x14ac:dyDescent="0.2">
      <c r="B1402" s="9"/>
    </row>
    <row r="1403" spans="2:2" ht="15.75" customHeight="1" x14ac:dyDescent="0.2">
      <c r="B1403" s="9"/>
    </row>
    <row r="1404" spans="2:2" ht="15.75" customHeight="1" x14ac:dyDescent="0.2">
      <c r="B1404" s="9"/>
    </row>
    <row r="1405" spans="2:2" ht="15.75" customHeight="1" x14ac:dyDescent="0.2">
      <c r="B1405" s="9"/>
    </row>
    <row r="1406" spans="2:2" ht="15.75" customHeight="1" x14ac:dyDescent="0.2">
      <c r="B1406" s="9"/>
    </row>
    <row r="1407" spans="2:2" ht="15.75" customHeight="1" x14ac:dyDescent="0.2">
      <c r="B1407" s="9"/>
    </row>
    <row r="1408" spans="2:2" ht="15.75" customHeight="1" x14ac:dyDescent="0.2">
      <c r="B1408" s="9"/>
    </row>
    <row r="1409" spans="2:2" ht="15.75" customHeight="1" x14ac:dyDescent="0.2">
      <c r="B1409" s="9"/>
    </row>
    <row r="1410" spans="2:2" ht="15.75" customHeight="1" x14ac:dyDescent="0.2">
      <c r="B1410" s="9"/>
    </row>
    <row r="1411" spans="2:2" ht="15.75" customHeight="1" x14ac:dyDescent="0.2">
      <c r="B1411" s="9"/>
    </row>
    <row r="1412" spans="2:2" ht="15.75" customHeight="1" x14ac:dyDescent="0.2">
      <c r="B1412" s="9"/>
    </row>
    <row r="1413" spans="2:2" ht="15.75" customHeight="1" x14ac:dyDescent="0.2">
      <c r="B1413" s="9"/>
    </row>
    <row r="1414" spans="2:2" ht="15.75" customHeight="1" x14ac:dyDescent="0.2">
      <c r="B1414" s="9"/>
    </row>
    <row r="1415" spans="2:2" ht="15.75" customHeight="1" x14ac:dyDescent="0.2">
      <c r="B1415" s="9"/>
    </row>
    <row r="1416" spans="2:2" ht="15.75" customHeight="1" x14ac:dyDescent="0.2">
      <c r="B1416" s="9"/>
    </row>
    <row r="1417" spans="2:2" ht="15.75" customHeight="1" x14ac:dyDescent="0.2">
      <c r="B1417" s="9"/>
    </row>
    <row r="1418" spans="2:2" ht="15.75" customHeight="1" x14ac:dyDescent="0.2">
      <c r="B1418" s="9"/>
    </row>
    <row r="1419" spans="2:2" ht="15.75" customHeight="1" x14ac:dyDescent="0.2">
      <c r="B1419" s="9"/>
    </row>
    <row r="1420" spans="2:2" ht="15.75" customHeight="1" x14ac:dyDescent="0.2">
      <c r="B1420" s="9"/>
    </row>
    <row r="1421" spans="2:2" ht="15.75" customHeight="1" x14ac:dyDescent="0.2">
      <c r="B1421" s="9"/>
    </row>
    <row r="1422" spans="2:2" ht="15.75" customHeight="1" x14ac:dyDescent="0.2">
      <c r="B1422" s="9"/>
    </row>
    <row r="1423" spans="2:2" ht="15.75" customHeight="1" x14ac:dyDescent="0.2">
      <c r="B1423" s="9"/>
    </row>
    <row r="1424" spans="2:2" ht="15.75" customHeight="1" x14ac:dyDescent="0.2">
      <c r="B1424" s="9"/>
    </row>
    <row r="1425" spans="2:2" ht="15.75" customHeight="1" x14ac:dyDescent="0.2">
      <c r="B1425" s="9"/>
    </row>
    <row r="1426" spans="2:2" ht="15.75" customHeight="1" x14ac:dyDescent="0.2">
      <c r="B1426" s="9"/>
    </row>
    <row r="1427" spans="2:2" ht="15.75" customHeight="1" x14ac:dyDescent="0.2">
      <c r="B1427" s="9"/>
    </row>
    <row r="1428" spans="2:2" ht="15.75" customHeight="1" x14ac:dyDescent="0.2">
      <c r="B1428" s="9"/>
    </row>
    <row r="1429" spans="2:2" ht="15.75" customHeight="1" x14ac:dyDescent="0.2">
      <c r="B1429" s="9"/>
    </row>
    <row r="1430" spans="2:2" ht="15.75" customHeight="1" x14ac:dyDescent="0.2">
      <c r="B1430" s="9"/>
    </row>
    <row r="1431" spans="2:2" ht="15.75" customHeight="1" x14ac:dyDescent="0.2">
      <c r="B1431" s="9"/>
    </row>
    <row r="1432" spans="2:2" ht="15.75" customHeight="1" x14ac:dyDescent="0.2">
      <c r="B1432" s="9"/>
    </row>
    <row r="1433" spans="2:2" ht="15.75" customHeight="1" x14ac:dyDescent="0.2">
      <c r="B1433" s="9"/>
    </row>
    <row r="1434" spans="2:2" ht="15.75" customHeight="1" x14ac:dyDescent="0.2">
      <c r="B1434" s="9"/>
    </row>
    <row r="1435" spans="2:2" ht="15.75" customHeight="1" x14ac:dyDescent="0.2">
      <c r="B1435" s="9"/>
    </row>
    <row r="1436" spans="2:2" ht="15.75" customHeight="1" x14ac:dyDescent="0.2">
      <c r="B1436" s="9"/>
    </row>
    <row r="1437" spans="2:2" ht="15.75" customHeight="1" x14ac:dyDescent="0.2">
      <c r="B1437" s="9"/>
    </row>
    <row r="1438" spans="2:2" ht="15.75" customHeight="1" x14ac:dyDescent="0.2">
      <c r="B1438" s="9"/>
    </row>
    <row r="1439" spans="2:2" ht="15.75" customHeight="1" x14ac:dyDescent="0.2">
      <c r="B1439" s="9"/>
    </row>
    <row r="1440" spans="2:2" ht="15.75" customHeight="1" x14ac:dyDescent="0.2">
      <c r="B1440" s="9"/>
    </row>
    <row r="1441" spans="2:2" ht="15.75" customHeight="1" x14ac:dyDescent="0.2">
      <c r="B1441" s="9"/>
    </row>
    <row r="1442" spans="2:2" ht="15.75" customHeight="1" x14ac:dyDescent="0.2">
      <c r="B1442" s="9"/>
    </row>
    <row r="1443" spans="2:2" ht="15.75" customHeight="1" x14ac:dyDescent="0.2">
      <c r="B1443" s="9"/>
    </row>
    <row r="1444" spans="2:2" ht="15.75" customHeight="1" x14ac:dyDescent="0.2">
      <c r="B1444" s="9"/>
    </row>
    <row r="1445" spans="2:2" ht="15.75" customHeight="1" x14ac:dyDescent="0.2">
      <c r="B1445" s="9"/>
    </row>
    <row r="1446" spans="2:2" ht="15.75" customHeight="1" x14ac:dyDescent="0.2">
      <c r="B1446" s="9"/>
    </row>
    <row r="1447" spans="2:2" ht="15.75" customHeight="1" x14ac:dyDescent="0.2">
      <c r="B1447" s="9"/>
    </row>
    <row r="1448" spans="2:2" ht="15.75" customHeight="1" x14ac:dyDescent="0.2">
      <c r="B1448" s="9"/>
    </row>
    <row r="1449" spans="2:2" ht="15.75" customHeight="1" x14ac:dyDescent="0.2">
      <c r="B1449" s="9"/>
    </row>
    <row r="1450" spans="2:2" ht="15.75" customHeight="1" x14ac:dyDescent="0.2">
      <c r="B1450" s="9"/>
    </row>
    <row r="1451" spans="2:2" ht="15.75" customHeight="1" x14ac:dyDescent="0.2">
      <c r="B1451" s="9"/>
    </row>
    <row r="1452" spans="2:2" ht="15.75" customHeight="1" x14ac:dyDescent="0.2">
      <c r="B1452" s="9"/>
    </row>
    <row r="1453" spans="2:2" ht="15.75" customHeight="1" x14ac:dyDescent="0.2">
      <c r="B1453" s="9"/>
    </row>
    <row r="1454" spans="2:2" ht="15.75" customHeight="1" x14ac:dyDescent="0.2">
      <c r="B1454" s="9"/>
    </row>
    <row r="1455" spans="2:2" ht="15.75" customHeight="1" x14ac:dyDescent="0.2">
      <c r="B1455" s="9"/>
    </row>
    <row r="1456" spans="2:2" ht="15.75" customHeight="1" x14ac:dyDescent="0.2">
      <c r="B1456" s="9"/>
    </row>
    <row r="1457" spans="2:2" ht="15.75" customHeight="1" x14ac:dyDescent="0.2">
      <c r="B1457" s="9"/>
    </row>
    <row r="1458" spans="2:2" ht="15.75" customHeight="1" x14ac:dyDescent="0.2">
      <c r="B1458" s="9"/>
    </row>
    <row r="1459" spans="2:2" ht="15.75" customHeight="1" x14ac:dyDescent="0.2">
      <c r="B1459" s="9"/>
    </row>
    <row r="1460" spans="2:2" ht="15.75" customHeight="1" x14ac:dyDescent="0.2">
      <c r="B1460" s="9"/>
    </row>
    <row r="1461" spans="2:2" ht="15.75" customHeight="1" x14ac:dyDescent="0.2">
      <c r="B1461" s="9"/>
    </row>
    <row r="1462" spans="2:2" ht="15.75" customHeight="1" x14ac:dyDescent="0.2">
      <c r="B1462" s="9"/>
    </row>
    <row r="1463" spans="2:2" ht="15.75" customHeight="1" x14ac:dyDescent="0.2">
      <c r="B1463" s="9"/>
    </row>
    <row r="1464" spans="2:2" ht="15.75" customHeight="1" x14ac:dyDescent="0.2">
      <c r="B1464" s="9"/>
    </row>
    <row r="1465" spans="2:2" ht="15.75" customHeight="1" x14ac:dyDescent="0.2">
      <c r="B1465" s="9"/>
    </row>
    <row r="1466" spans="2:2" ht="15.75" customHeight="1" x14ac:dyDescent="0.2">
      <c r="B1466" s="9"/>
    </row>
    <row r="1467" spans="2:2" ht="15.75" customHeight="1" x14ac:dyDescent="0.2">
      <c r="B1467" s="9"/>
    </row>
    <row r="1468" spans="2:2" ht="15.75" customHeight="1" x14ac:dyDescent="0.2">
      <c r="B1468" s="9"/>
    </row>
    <row r="1469" spans="2:2" ht="15.75" customHeight="1" x14ac:dyDescent="0.2">
      <c r="B1469" s="9"/>
    </row>
    <row r="1470" spans="2:2" ht="15.75" customHeight="1" x14ac:dyDescent="0.2">
      <c r="B1470" s="9"/>
    </row>
    <row r="1471" spans="2:2" ht="15.75" customHeight="1" x14ac:dyDescent="0.2">
      <c r="B1471" s="9"/>
    </row>
    <row r="1472" spans="2:2" ht="15.75" customHeight="1" x14ac:dyDescent="0.2">
      <c r="B1472" s="9"/>
    </row>
    <row r="1473" spans="2:2" ht="15.75" customHeight="1" x14ac:dyDescent="0.2">
      <c r="B1473" s="9"/>
    </row>
    <row r="1474" spans="2:2" ht="15.75" customHeight="1" x14ac:dyDescent="0.2">
      <c r="B1474" s="9"/>
    </row>
    <row r="1475" spans="2:2" ht="15.75" customHeight="1" x14ac:dyDescent="0.2">
      <c r="B1475" s="9"/>
    </row>
    <row r="1476" spans="2:2" ht="15.75" customHeight="1" x14ac:dyDescent="0.2">
      <c r="B1476" s="9"/>
    </row>
    <row r="1477" spans="2:2" ht="15.75" customHeight="1" x14ac:dyDescent="0.2">
      <c r="B1477" s="9"/>
    </row>
    <row r="1478" spans="2:2" ht="15.75" customHeight="1" x14ac:dyDescent="0.2">
      <c r="B1478" s="9"/>
    </row>
    <row r="1479" spans="2:2" ht="15.75" customHeight="1" x14ac:dyDescent="0.2">
      <c r="B1479" s="9"/>
    </row>
    <row r="1480" spans="2:2" ht="15.75" customHeight="1" x14ac:dyDescent="0.2">
      <c r="B1480" s="9"/>
    </row>
    <row r="1481" spans="2:2" ht="15.75" customHeight="1" x14ac:dyDescent="0.2">
      <c r="B1481" s="9"/>
    </row>
    <row r="1482" spans="2:2" ht="15.75" customHeight="1" x14ac:dyDescent="0.2">
      <c r="B1482" s="9"/>
    </row>
    <row r="1483" spans="2:2" ht="15.75" customHeight="1" x14ac:dyDescent="0.2">
      <c r="B1483" s="9"/>
    </row>
    <row r="1484" spans="2:2" ht="15.75" customHeight="1" x14ac:dyDescent="0.2">
      <c r="B1484" s="9"/>
    </row>
    <row r="1485" spans="2:2" ht="15.75" customHeight="1" x14ac:dyDescent="0.2">
      <c r="B1485" s="9"/>
    </row>
    <row r="1486" spans="2:2" ht="15.75" customHeight="1" x14ac:dyDescent="0.2">
      <c r="B1486" s="9"/>
    </row>
    <row r="1487" spans="2:2" ht="15.75" customHeight="1" x14ac:dyDescent="0.2">
      <c r="B1487" s="9"/>
    </row>
    <row r="1488" spans="2:2" ht="15.75" customHeight="1" x14ac:dyDescent="0.2">
      <c r="B1488" s="9"/>
    </row>
    <row r="1489" spans="2:2" ht="15.75" customHeight="1" x14ac:dyDescent="0.2">
      <c r="B1489" s="9"/>
    </row>
    <row r="1490" spans="2:2" ht="15.75" customHeight="1" x14ac:dyDescent="0.2">
      <c r="B1490" s="9"/>
    </row>
    <row r="1491" spans="2:2" ht="15.75" customHeight="1" x14ac:dyDescent="0.2">
      <c r="B1491" s="9"/>
    </row>
    <row r="1492" spans="2:2" ht="15.75" customHeight="1" x14ac:dyDescent="0.2">
      <c r="B1492" s="9"/>
    </row>
    <row r="1493" spans="2:2" ht="15.75" customHeight="1" x14ac:dyDescent="0.2">
      <c r="B1493" s="9"/>
    </row>
    <row r="1494" spans="2:2" ht="15.75" customHeight="1" x14ac:dyDescent="0.2">
      <c r="B1494" s="9"/>
    </row>
    <row r="1495" spans="2:2" ht="15.75" customHeight="1" x14ac:dyDescent="0.2">
      <c r="B1495" s="9"/>
    </row>
    <row r="1496" spans="2:2" ht="15.75" customHeight="1" x14ac:dyDescent="0.2">
      <c r="B1496" s="9"/>
    </row>
    <row r="1497" spans="2:2" ht="15.75" customHeight="1" x14ac:dyDescent="0.2">
      <c r="B1497" s="9"/>
    </row>
    <row r="1498" spans="2:2" ht="15.75" customHeight="1" x14ac:dyDescent="0.2">
      <c r="B1498" s="9"/>
    </row>
    <row r="1499" spans="2:2" ht="15.75" customHeight="1" x14ac:dyDescent="0.2">
      <c r="B1499" s="9"/>
    </row>
    <row r="1500" spans="2:2" ht="15.75" customHeight="1" x14ac:dyDescent="0.2">
      <c r="B1500" s="9"/>
    </row>
    <row r="1501" spans="2:2" ht="15.75" customHeight="1" x14ac:dyDescent="0.2">
      <c r="B1501" s="9"/>
    </row>
    <row r="1502" spans="2:2" ht="15.75" customHeight="1" x14ac:dyDescent="0.2">
      <c r="B1502" s="9"/>
    </row>
    <row r="1503" spans="2:2" ht="15.75" customHeight="1" x14ac:dyDescent="0.2">
      <c r="B1503" s="9"/>
    </row>
    <row r="1504" spans="2:2" ht="15.75" customHeight="1" x14ac:dyDescent="0.2">
      <c r="B1504" s="9"/>
    </row>
    <row r="1505" spans="2:2" ht="15.75" customHeight="1" x14ac:dyDescent="0.2">
      <c r="B1505" s="9"/>
    </row>
    <row r="1506" spans="2:2" ht="15.75" customHeight="1" x14ac:dyDescent="0.2">
      <c r="B1506" s="9"/>
    </row>
    <row r="1507" spans="2:2" ht="15.75" customHeight="1" x14ac:dyDescent="0.2">
      <c r="B1507" s="9"/>
    </row>
    <row r="1508" spans="2:2" ht="15.75" customHeight="1" x14ac:dyDescent="0.2">
      <c r="B1508" s="9"/>
    </row>
    <row r="1509" spans="2:2" ht="15.75" customHeight="1" x14ac:dyDescent="0.2">
      <c r="B1509" s="9"/>
    </row>
    <row r="1510" spans="2:2" ht="15.75" customHeight="1" x14ac:dyDescent="0.2">
      <c r="B1510" s="9"/>
    </row>
    <row r="1511" spans="2:2" ht="15.75" customHeight="1" x14ac:dyDescent="0.2">
      <c r="B1511" s="9"/>
    </row>
    <row r="1512" spans="2:2" ht="15.75" customHeight="1" x14ac:dyDescent="0.2">
      <c r="B1512" s="9"/>
    </row>
    <row r="1513" spans="2:2" ht="15.75" customHeight="1" x14ac:dyDescent="0.2">
      <c r="B1513" s="9"/>
    </row>
    <row r="1514" spans="2:2" ht="15.75" customHeight="1" x14ac:dyDescent="0.2">
      <c r="B1514" s="9"/>
    </row>
    <row r="1515" spans="2:2" ht="15.75" customHeight="1" x14ac:dyDescent="0.2">
      <c r="B1515" s="9"/>
    </row>
    <row r="1516" spans="2:2" ht="15.75" customHeight="1" x14ac:dyDescent="0.2">
      <c r="B1516" s="9"/>
    </row>
    <row r="1517" spans="2:2" ht="15.75" customHeight="1" x14ac:dyDescent="0.2">
      <c r="B1517" s="9"/>
    </row>
    <row r="1518" spans="2:2" ht="15.75" customHeight="1" x14ac:dyDescent="0.2">
      <c r="B1518" s="9"/>
    </row>
    <row r="1519" spans="2:2" ht="15.75" customHeight="1" x14ac:dyDescent="0.2">
      <c r="B1519" s="9"/>
    </row>
    <row r="1520" spans="2:2" ht="15.75" customHeight="1" x14ac:dyDescent="0.2">
      <c r="B1520" s="9"/>
    </row>
    <row r="1521" spans="2:2" ht="15.75" customHeight="1" x14ac:dyDescent="0.2">
      <c r="B1521" s="9"/>
    </row>
    <row r="1522" spans="2:2" ht="15.75" customHeight="1" x14ac:dyDescent="0.2">
      <c r="B1522" s="9"/>
    </row>
    <row r="1523" spans="2:2" ht="15.75" customHeight="1" x14ac:dyDescent="0.2">
      <c r="B1523" s="9"/>
    </row>
    <row r="1524" spans="2:2" ht="15.75" customHeight="1" x14ac:dyDescent="0.2">
      <c r="B1524" s="9"/>
    </row>
    <row r="1525" spans="2:2" ht="15.75" customHeight="1" x14ac:dyDescent="0.2">
      <c r="B1525" s="9"/>
    </row>
    <row r="1526" spans="2:2" ht="15.75" customHeight="1" x14ac:dyDescent="0.2">
      <c r="B1526" s="9"/>
    </row>
    <row r="1527" spans="2:2" ht="15.75" customHeight="1" x14ac:dyDescent="0.2">
      <c r="B1527" s="9"/>
    </row>
    <row r="1528" spans="2:2" ht="15.75" customHeight="1" x14ac:dyDescent="0.2">
      <c r="B1528" s="9"/>
    </row>
    <row r="1529" spans="2:2" ht="15.75" customHeight="1" x14ac:dyDescent="0.2">
      <c r="B1529" s="9"/>
    </row>
    <row r="1530" spans="2:2" ht="15.75" customHeight="1" x14ac:dyDescent="0.2">
      <c r="B1530" s="9"/>
    </row>
    <row r="1531" spans="2:2" ht="15.75" customHeight="1" x14ac:dyDescent="0.2">
      <c r="B1531" s="9"/>
    </row>
    <row r="1532" spans="2:2" ht="15.75" customHeight="1" x14ac:dyDescent="0.2">
      <c r="B1532" s="9"/>
    </row>
    <row r="1533" spans="2:2" ht="15.75" customHeight="1" x14ac:dyDescent="0.2">
      <c r="B1533" s="9"/>
    </row>
    <row r="1534" spans="2:2" ht="15.75" customHeight="1" x14ac:dyDescent="0.2">
      <c r="B1534" s="9"/>
    </row>
    <row r="1535" spans="2:2" ht="15.75" customHeight="1" x14ac:dyDescent="0.2">
      <c r="B1535" s="9"/>
    </row>
    <row r="1536" spans="2:2" ht="15.75" customHeight="1" x14ac:dyDescent="0.2">
      <c r="B1536" s="9"/>
    </row>
    <row r="1537" spans="2:2" ht="15.75" customHeight="1" x14ac:dyDescent="0.2">
      <c r="B1537" s="9"/>
    </row>
    <row r="1538" spans="2:2" ht="15.75" customHeight="1" x14ac:dyDescent="0.2">
      <c r="B1538" s="9"/>
    </row>
    <row r="1539" spans="2:2" ht="15.75" customHeight="1" x14ac:dyDescent="0.2">
      <c r="B1539" s="9"/>
    </row>
    <row r="1540" spans="2:2" ht="15.75" customHeight="1" x14ac:dyDescent="0.2">
      <c r="B1540" s="9"/>
    </row>
    <row r="1541" spans="2:2" ht="15.75" customHeight="1" x14ac:dyDescent="0.2">
      <c r="B1541" s="9"/>
    </row>
    <row r="1542" spans="2:2" ht="15.75" customHeight="1" x14ac:dyDescent="0.2">
      <c r="B1542" s="9"/>
    </row>
    <row r="1543" spans="2:2" ht="15.75" customHeight="1" x14ac:dyDescent="0.2">
      <c r="B1543" s="9"/>
    </row>
    <row r="1544" spans="2:2" ht="15.75" customHeight="1" x14ac:dyDescent="0.2">
      <c r="B1544" s="9"/>
    </row>
    <row r="1545" spans="2:2" ht="15.75" customHeight="1" x14ac:dyDescent="0.2">
      <c r="B1545" s="9"/>
    </row>
    <row r="1546" spans="2:2" ht="15.75" customHeight="1" x14ac:dyDescent="0.2">
      <c r="B1546" s="9"/>
    </row>
    <row r="1547" spans="2:2" ht="15.75" customHeight="1" x14ac:dyDescent="0.2">
      <c r="B1547" s="9"/>
    </row>
    <row r="1548" spans="2:2" ht="15.75" customHeight="1" x14ac:dyDescent="0.2">
      <c r="B1548" s="9"/>
    </row>
    <row r="1549" spans="2:2" ht="15.75" customHeight="1" x14ac:dyDescent="0.2">
      <c r="B1549" s="9"/>
    </row>
    <row r="1550" spans="2:2" ht="15.75" customHeight="1" x14ac:dyDescent="0.2">
      <c r="B1550" s="9"/>
    </row>
    <row r="1551" spans="2:2" ht="15.75" customHeight="1" x14ac:dyDescent="0.2">
      <c r="B1551" s="9"/>
    </row>
    <row r="1552" spans="2:2" ht="15.75" customHeight="1" x14ac:dyDescent="0.2">
      <c r="B1552" s="9"/>
    </row>
    <row r="1553" spans="2:2" ht="15.75" customHeight="1" x14ac:dyDescent="0.2">
      <c r="B1553" s="9"/>
    </row>
    <row r="1554" spans="2:2" ht="15.75" customHeight="1" x14ac:dyDescent="0.2">
      <c r="B1554" s="9"/>
    </row>
    <row r="1555" spans="2:2" ht="15.75" customHeight="1" x14ac:dyDescent="0.2">
      <c r="B1555" s="9"/>
    </row>
    <row r="1556" spans="2:2" ht="15.75" customHeight="1" x14ac:dyDescent="0.2">
      <c r="B1556" s="9"/>
    </row>
    <row r="1557" spans="2:2" ht="15.75" customHeight="1" x14ac:dyDescent="0.2">
      <c r="B1557" s="9"/>
    </row>
    <row r="1558" spans="2:2" ht="15.75" customHeight="1" x14ac:dyDescent="0.2">
      <c r="B1558" s="9"/>
    </row>
    <row r="1559" spans="2:2" ht="15.75" customHeight="1" x14ac:dyDescent="0.2">
      <c r="B1559" s="9"/>
    </row>
    <row r="1560" spans="2:2" ht="15.75" customHeight="1" x14ac:dyDescent="0.2">
      <c r="B1560" s="9"/>
    </row>
    <row r="1561" spans="2:2" ht="15.75" customHeight="1" x14ac:dyDescent="0.2">
      <c r="B1561" s="9"/>
    </row>
    <row r="1562" spans="2:2" ht="15.75" customHeight="1" x14ac:dyDescent="0.2">
      <c r="B1562" s="9"/>
    </row>
    <row r="1563" spans="2:2" ht="15.75" customHeight="1" x14ac:dyDescent="0.2">
      <c r="B1563" s="9"/>
    </row>
    <row r="1564" spans="2:2" ht="15.75" customHeight="1" x14ac:dyDescent="0.2">
      <c r="B1564" s="9"/>
    </row>
    <row r="1565" spans="2:2" ht="15.75" customHeight="1" x14ac:dyDescent="0.2">
      <c r="B1565" s="9"/>
    </row>
    <row r="1566" spans="2:2" ht="15.75" customHeight="1" x14ac:dyDescent="0.2">
      <c r="B1566" s="9"/>
    </row>
    <row r="1567" spans="2:2" ht="15.75" customHeight="1" x14ac:dyDescent="0.2">
      <c r="B1567" s="9"/>
    </row>
    <row r="1568" spans="2:2" ht="15.75" customHeight="1" x14ac:dyDescent="0.2">
      <c r="B1568" s="9"/>
    </row>
    <row r="1569" spans="2:2" ht="15.75" customHeight="1" x14ac:dyDescent="0.2">
      <c r="B1569" s="9"/>
    </row>
    <row r="1570" spans="2:2" ht="15.75" customHeight="1" x14ac:dyDescent="0.2">
      <c r="B1570" s="9"/>
    </row>
    <row r="1571" spans="2:2" ht="15.75" customHeight="1" x14ac:dyDescent="0.2">
      <c r="B1571" s="9"/>
    </row>
    <row r="1572" spans="2:2" ht="15.75" customHeight="1" x14ac:dyDescent="0.2">
      <c r="B1572" s="9"/>
    </row>
    <row r="1573" spans="2:2" ht="15.75" customHeight="1" x14ac:dyDescent="0.2">
      <c r="B1573" s="9"/>
    </row>
    <row r="1574" spans="2:2" ht="15.75" customHeight="1" x14ac:dyDescent="0.2">
      <c r="B1574" s="9"/>
    </row>
    <row r="1575" spans="2:2" ht="15.75" customHeight="1" x14ac:dyDescent="0.2">
      <c r="B1575" s="9"/>
    </row>
    <row r="1576" spans="2:2" ht="15.75" customHeight="1" x14ac:dyDescent="0.2">
      <c r="B1576" s="9"/>
    </row>
    <row r="1577" spans="2:2" ht="15.75" customHeight="1" x14ac:dyDescent="0.2">
      <c r="B1577" s="9"/>
    </row>
    <row r="1578" spans="2:2" ht="15.75" customHeight="1" x14ac:dyDescent="0.2">
      <c r="B1578" s="9"/>
    </row>
    <row r="1579" spans="2:2" ht="15.75" customHeight="1" x14ac:dyDescent="0.2">
      <c r="B1579" s="9"/>
    </row>
    <row r="1580" spans="2:2" ht="15.75" customHeight="1" x14ac:dyDescent="0.2">
      <c r="B1580" s="9"/>
    </row>
    <row r="1581" spans="2:2" ht="15.75" customHeight="1" x14ac:dyDescent="0.2">
      <c r="B1581" s="9"/>
    </row>
    <row r="1582" spans="2:2" ht="15.75" customHeight="1" x14ac:dyDescent="0.2">
      <c r="B1582" s="9"/>
    </row>
    <row r="1583" spans="2:2" ht="15.75" customHeight="1" x14ac:dyDescent="0.2">
      <c r="B1583" s="9"/>
    </row>
    <row r="1584" spans="2:2" ht="15.75" customHeight="1" x14ac:dyDescent="0.2">
      <c r="B1584" s="9"/>
    </row>
    <row r="1585" spans="2:2" ht="15.75" customHeight="1" x14ac:dyDescent="0.2">
      <c r="B1585" s="9"/>
    </row>
    <row r="1586" spans="2:2" ht="15.75" customHeight="1" x14ac:dyDescent="0.2">
      <c r="B1586" s="9"/>
    </row>
    <row r="1587" spans="2:2" ht="15.75" customHeight="1" x14ac:dyDescent="0.2">
      <c r="B1587" s="9"/>
    </row>
    <row r="1588" spans="2:2" ht="15.75" customHeight="1" x14ac:dyDescent="0.2">
      <c r="B1588" s="9"/>
    </row>
    <row r="1589" spans="2:2" ht="15.75" customHeight="1" x14ac:dyDescent="0.2">
      <c r="B1589" s="9"/>
    </row>
    <row r="1590" spans="2:2" ht="15.75" customHeight="1" x14ac:dyDescent="0.2">
      <c r="B1590" s="9"/>
    </row>
    <row r="1591" spans="2:2" ht="15.75" customHeight="1" x14ac:dyDescent="0.2">
      <c r="B1591" s="9"/>
    </row>
    <row r="1592" spans="2:2" ht="15.75" customHeight="1" x14ac:dyDescent="0.2">
      <c r="B1592" s="9"/>
    </row>
    <row r="1593" spans="2:2" ht="15.75" customHeight="1" x14ac:dyDescent="0.2">
      <c r="B1593" s="9"/>
    </row>
    <row r="1594" spans="2:2" ht="15.75" customHeight="1" x14ac:dyDescent="0.2">
      <c r="B1594" s="9"/>
    </row>
    <row r="1595" spans="2:2" ht="15.75" customHeight="1" x14ac:dyDescent="0.2">
      <c r="B1595" s="9"/>
    </row>
    <row r="1596" spans="2:2" ht="15.75" customHeight="1" x14ac:dyDescent="0.2">
      <c r="B1596" s="9"/>
    </row>
    <row r="1597" spans="2:2" ht="15.75" customHeight="1" x14ac:dyDescent="0.2">
      <c r="B1597" s="9"/>
    </row>
    <row r="1598" spans="2:2" ht="15.75" customHeight="1" x14ac:dyDescent="0.2">
      <c r="B1598" s="9"/>
    </row>
    <row r="1599" spans="2:2" ht="15.75" customHeight="1" x14ac:dyDescent="0.2">
      <c r="B1599" s="9"/>
    </row>
    <row r="1600" spans="2:2" ht="15.75" customHeight="1" x14ac:dyDescent="0.2">
      <c r="B1600" s="9"/>
    </row>
    <row r="1601" spans="2:2" ht="15.75" customHeight="1" x14ac:dyDescent="0.2">
      <c r="B1601" s="9"/>
    </row>
    <row r="1602" spans="2:2" ht="15.75" customHeight="1" x14ac:dyDescent="0.2">
      <c r="B1602" s="9"/>
    </row>
    <row r="1603" spans="2:2" ht="15.75" customHeight="1" x14ac:dyDescent="0.2">
      <c r="B1603" s="9"/>
    </row>
    <row r="1604" spans="2:2" ht="15.75" customHeight="1" x14ac:dyDescent="0.2">
      <c r="B1604" s="9"/>
    </row>
    <row r="1605" spans="2:2" ht="15.75" customHeight="1" x14ac:dyDescent="0.2">
      <c r="B1605" s="9"/>
    </row>
    <row r="1606" spans="2:2" ht="15.75" customHeight="1" x14ac:dyDescent="0.2">
      <c r="B1606" s="9"/>
    </row>
    <row r="1607" spans="2:2" ht="15.75" customHeight="1" x14ac:dyDescent="0.2">
      <c r="B1607" s="9"/>
    </row>
    <row r="1608" spans="2:2" ht="15.75" customHeight="1" x14ac:dyDescent="0.2">
      <c r="B1608" s="9"/>
    </row>
    <row r="1609" spans="2:2" ht="15.75" customHeight="1" x14ac:dyDescent="0.2">
      <c r="B1609" s="9"/>
    </row>
    <row r="1610" spans="2:2" ht="15.75" customHeight="1" x14ac:dyDescent="0.2">
      <c r="B1610" s="9"/>
    </row>
    <row r="1611" spans="2:2" ht="15.75" customHeight="1" x14ac:dyDescent="0.2">
      <c r="B1611" s="9"/>
    </row>
    <row r="1612" spans="2:2" ht="15.75" customHeight="1" x14ac:dyDescent="0.2">
      <c r="B1612" s="9"/>
    </row>
    <row r="1613" spans="2:2" ht="15.75" customHeight="1" x14ac:dyDescent="0.2">
      <c r="B1613" s="9"/>
    </row>
    <row r="1614" spans="2:2" ht="15.75" customHeight="1" x14ac:dyDescent="0.2">
      <c r="B1614" s="9"/>
    </row>
    <row r="1615" spans="2:2" ht="15.75" customHeight="1" x14ac:dyDescent="0.2">
      <c r="B1615" s="9"/>
    </row>
    <row r="1616" spans="2:2" ht="15.75" customHeight="1" x14ac:dyDescent="0.2">
      <c r="B1616" s="9"/>
    </row>
    <row r="1617" spans="2:2" ht="15.75" customHeight="1" x14ac:dyDescent="0.2">
      <c r="B1617" s="9"/>
    </row>
    <row r="1618" spans="2:2" ht="15.75" customHeight="1" x14ac:dyDescent="0.2">
      <c r="B1618" s="9"/>
    </row>
    <row r="1619" spans="2:2" ht="15.75" customHeight="1" x14ac:dyDescent="0.2">
      <c r="B1619" s="9"/>
    </row>
    <row r="1620" spans="2:2" ht="15.75" customHeight="1" x14ac:dyDescent="0.2">
      <c r="B1620" s="9"/>
    </row>
    <row r="1621" spans="2:2" ht="15.75" customHeight="1" x14ac:dyDescent="0.2">
      <c r="B1621" s="9"/>
    </row>
    <row r="1622" spans="2:2" ht="15.75" customHeight="1" x14ac:dyDescent="0.2">
      <c r="B1622" s="9"/>
    </row>
    <row r="1623" spans="2:2" ht="15.75" customHeight="1" x14ac:dyDescent="0.2">
      <c r="B1623" s="9"/>
    </row>
    <row r="1624" spans="2:2" ht="15.75" customHeight="1" x14ac:dyDescent="0.2">
      <c r="B1624" s="9"/>
    </row>
    <row r="1625" spans="2:2" ht="15.75" customHeight="1" x14ac:dyDescent="0.2">
      <c r="B1625" s="9"/>
    </row>
    <row r="1626" spans="2:2" ht="15.75" customHeight="1" x14ac:dyDescent="0.2">
      <c r="B1626" s="9"/>
    </row>
    <row r="1627" spans="2:2" ht="15.75" customHeight="1" x14ac:dyDescent="0.2">
      <c r="B1627" s="9"/>
    </row>
    <row r="1628" spans="2:2" ht="15.75" customHeight="1" x14ac:dyDescent="0.2">
      <c r="B1628" s="9"/>
    </row>
    <row r="1629" spans="2:2" ht="15.75" customHeight="1" x14ac:dyDescent="0.2">
      <c r="B1629" s="9"/>
    </row>
    <row r="1630" spans="2:2" ht="15.75" customHeight="1" x14ac:dyDescent="0.2">
      <c r="B1630" s="9"/>
    </row>
    <row r="1631" spans="2:2" ht="15.75" customHeight="1" x14ac:dyDescent="0.2">
      <c r="B1631" s="9"/>
    </row>
    <row r="1632" spans="2:2" ht="15.75" customHeight="1" x14ac:dyDescent="0.2">
      <c r="B1632" s="9"/>
    </row>
    <row r="1633" spans="2:2" ht="15.75" customHeight="1" x14ac:dyDescent="0.2">
      <c r="B1633" s="9"/>
    </row>
    <row r="1634" spans="2:2" ht="15.75" customHeight="1" x14ac:dyDescent="0.2">
      <c r="B1634" s="9"/>
    </row>
    <row r="1635" spans="2:2" ht="15.75" customHeight="1" x14ac:dyDescent="0.2">
      <c r="B1635" s="9"/>
    </row>
    <row r="1636" spans="2:2" ht="15.75" customHeight="1" x14ac:dyDescent="0.2">
      <c r="B1636" s="9"/>
    </row>
    <row r="1637" spans="2:2" ht="15.75" customHeight="1" x14ac:dyDescent="0.2">
      <c r="B1637" s="9"/>
    </row>
    <row r="1638" spans="2:2" ht="15.75" customHeight="1" x14ac:dyDescent="0.2">
      <c r="B1638" s="9"/>
    </row>
    <row r="1639" spans="2:2" ht="15.75" customHeight="1" x14ac:dyDescent="0.2">
      <c r="B1639" s="9"/>
    </row>
    <row r="1640" spans="2:2" ht="15.75" customHeight="1" x14ac:dyDescent="0.2">
      <c r="B1640" s="9"/>
    </row>
    <row r="1641" spans="2:2" ht="15.75" customHeight="1" x14ac:dyDescent="0.2">
      <c r="B1641" s="9"/>
    </row>
    <row r="1642" spans="2:2" ht="15.75" customHeight="1" x14ac:dyDescent="0.2">
      <c r="B1642" s="9"/>
    </row>
    <row r="1643" spans="2:2" ht="15.75" customHeight="1" x14ac:dyDescent="0.2">
      <c r="B1643" s="9"/>
    </row>
    <row r="1644" spans="2:2" ht="15.75" customHeight="1" x14ac:dyDescent="0.2">
      <c r="B1644" s="9"/>
    </row>
    <row r="1645" spans="2:2" ht="15.75" customHeight="1" x14ac:dyDescent="0.2">
      <c r="B1645" s="9"/>
    </row>
    <row r="1646" spans="2:2" ht="15.75" customHeight="1" x14ac:dyDescent="0.2">
      <c r="B1646" s="9"/>
    </row>
    <row r="1647" spans="2:2" ht="15.75" customHeight="1" x14ac:dyDescent="0.2">
      <c r="B1647" s="9"/>
    </row>
    <row r="1648" spans="2:2" ht="15.75" customHeight="1" x14ac:dyDescent="0.2">
      <c r="B1648" s="9"/>
    </row>
    <row r="1649" spans="2:2" ht="15.75" customHeight="1" x14ac:dyDescent="0.2">
      <c r="B1649" s="9"/>
    </row>
    <row r="1650" spans="2:2" ht="15.75" customHeight="1" x14ac:dyDescent="0.2">
      <c r="B1650" s="9"/>
    </row>
    <row r="1651" spans="2:2" ht="15.75" customHeight="1" x14ac:dyDescent="0.2">
      <c r="B1651" s="9"/>
    </row>
    <row r="1652" spans="2:2" ht="15.75" customHeight="1" x14ac:dyDescent="0.2">
      <c r="B1652" s="9"/>
    </row>
    <row r="1653" spans="2:2" ht="15.75" customHeight="1" x14ac:dyDescent="0.2">
      <c r="B1653" s="9"/>
    </row>
    <row r="1654" spans="2:2" ht="15.75" customHeight="1" x14ac:dyDescent="0.2">
      <c r="B1654" s="9"/>
    </row>
    <row r="1655" spans="2:2" ht="15.75" customHeight="1" x14ac:dyDescent="0.2">
      <c r="B1655" s="9"/>
    </row>
    <row r="1656" spans="2:2" ht="15.75" customHeight="1" x14ac:dyDescent="0.2">
      <c r="B1656" s="9"/>
    </row>
    <row r="1657" spans="2:2" ht="15.75" customHeight="1" x14ac:dyDescent="0.2">
      <c r="B1657" s="9"/>
    </row>
    <row r="1658" spans="2:2" ht="15.75" customHeight="1" x14ac:dyDescent="0.2">
      <c r="B1658" s="9"/>
    </row>
    <row r="1659" spans="2:2" ht="15.75" customHeight="1" x14ac:dyDescent="0.2">
      <c r="B1659" s="9"/>
    </row>
    <row r="1660" spans="2:2" ht="15.75" customHeight="1" x14ac:dyDescent="0.2">
      <c r="B1660" s="9"/>
    </row>
    <row r="1661" spans="2:2" ht="15.75" customHeight="1" x14ac:dyDescent="0.2">
      <c r="B1661" s="9"/>
    </row>
    <row r="1662" spans="2:2" ht="15.75" customHeight="1" x14ac:dyDescent="0.2">
      <c r="B1662" s="9"/>
    </row>
    <row r="1663" spans="2:2" ht="15.75" customHeight="1" x14ac:dyDescent="0.2">
      <c r="B1663" s="9"/>
    </row>
    <row r="1664" spans="2:2" ht="15.75" customHeight="1" x14ac:dyDescent="0.2">
      <c r="B1664" s="9"/>
    </row>
    <row r="1665" spans="2:2" ht="15.75" customHeight="1" x14ac:dyDescent="0.2">
      <c r="B1665" s="9"/>
    </row>
    <row r="1666" spans="2:2" ht="15.75" customHeight="1" x14ac:dyDescent="0.2">
      <c r="B1666" s="9"/>
    </row>
    <row r="1667" spans="2:2" ht="15.75" customHeight="1" x14ac:dyDescent="0.2">
      <c r="B1667" s="9"/>
    </row>
    <row r="1668" spans="2:2" ht="15.75" customHeight="1" x14ac:dyDescent="0.2">
      <c r="B1668" s="9"/>
    </row>
    <row r="1669" spans="2:2" ht="15.75" customHeight="1" x14ac:dyDescent="0.2">
      <c r="B1669" s="9"/>
    </row>
    <row r="1670" spans="2:2" ht="15.75" customHeight="1" x14ac:dyDescent="0.2">
      <c r="B1670" s="9"/>
    </row>
    <row r="1671" spans="2:2" ht="15.75" customHeight="1" x14ac:dyDescent="0.2">
      <c r="B1671" s="9"/>
    </row>
    <row r="1672" spans="2:2" ht="15.75" customHeight="1" x14ac:dyDescent="0.2">
      <c r="B1672" s="9"/>
    </row>
    <row r="1673" spans="2:2" ht="15.75" customHeight="1" x14ac:dyDescent="0.2">
      <c r="B1673" s="9"/>
    </row>
    <row r="1674" spans="2:2" ht="15.75" customHeight="1" x14ac:dyDescent="0.2">
      <c r="B1674" s="9"/>
    </row>
    <row r="1675" spans="2:2" ht="15.75" customHeight="1" x14ac:dyDescent="0.2">
      <c r="B1675" s="9"/>
    </row>
    <row r="1676" spans="2:2" ht="15.75" customHeight="1" x14ac:dyDescent="0.2">
      <c r="B1676" s="9"/>
    </row>
    <row r="1677" spans="2:2" ht="15.75" customHeight="1" x14ac:dyDescent="0.2">
      <c r="B1677" s="9"/>
    </row>
    <row r="1678" spans="2:2" ht="15.75" customHeight="1" x14ac:dyDescent="0.2">
      <c r="B1678" s="9"/>
    </row>
    <row r="1679" spans="2:2" ht="15.75" customHeight="1" x14ac:dyDescent="0.2">
      <c r="B1679" s="9"/>
    </row>
    <row r="1680" spans="2:2" ht="15.75" customHeight="1" x14ac:dyDescent="0.2">
      <c r="B1680" s="9"/>
    </row>
    <row r="1681" spans="2:2" ht="15.75" customHeight="1" x14ac:dyDescent="0.2">
      <c r="B1681" s="9"/>
    </row>
    <row r="1682" spans="2:2" ht="15.75" customHeight="1" x14ac:dyDescent="0.2">
      <c r="B1682" s="9"/>
    </row>
    <row r="1683" spans="2:2" ht="15.75" customHeight="1" x14ac:dyDescent="0.2">
      <c r="B1683" s="9"/>
    </row>
    <row r="1684" spans="2:2" ht="15.75" customHeight="1" x14ac:dyDescent="0.2">
      <c r="B1684" s="9"/>
    </row>
    <row r="1685" spans="2:2" ht="15.75" customHeight="1" x14ac:dyDescent="0.2">
      <c r="B1685" s="9"/>
    </row>
    <row r="1686" spans="2:2" ht="15.75" customHeight="1" x14ac:dyDescent="0.2">
      <c r="B1686" s="9"/>
    </row>
    <row r="1687" spans="2:2" ht="15.75" customHeight="1" x14ac:dyDescent="0.2">
      <c r="B1687" s="9"/>
    </row>
    <row r="1688" spans="2:2" ht="15.75" customHeight="1" x14ac:dyDescent="0.2">
      <c r="B1688" s="9"/>
    </row>
    <row r="1689" spans="2:2" ht="15.75" customHeight="1" x14ac:dyDescent="0.2">
      <c r="B1689" s="9"/>
    </row>
    <row r="1690" spans="2:2" ht="15.75" customHeight="1" x14ac:dyDescent="0.2">
      <c r="B1690" s="9"/>
    </row>
    <row r="1691" spans="2:2" ht="15.75" customHeight="1" x14ac:dyDescent="0.2">
      <c r="B1691" s="9"/>
    </row>
    <row r="1692" spans="2:2" ht="15.75" customHeight="1" x14ac:dyDescent="0.2">
      <c r="B1692" s="9"/>
    </row>
    <row r="1693" spans="2:2" ht="15.75" customHeight="1" x14ac:dyDescent="0.2">
      <c r="B1693" s="9"/>
    </row>
    <row r="1694" spans="2:2" ht="15.75" customHeight="1" x14ac:dyDescent="0.2">
      <c r="B1694" s="9"/>
    </row>
    <row r="1695" spans="2:2" ht="15.75" customHeight="1" x14ac:dyDescent="0.2">
      <c r="B1695" s="9"/>
    </row>
    <row r="1696" spans="2:2" ht="15.75" customHeight="1" x14ac:dyDescent="0.2">
      <c r="B1696" s="9"/>
    </row>
    <row r="1697" spans="2:2" ht="15.75" customHeight="1" x14ac:dyDescent="0.2">
      <c r="B1697" s="9"/>
    </row>
    <row r="1698" spans="2:2" ht="15.75" customHeight="1" x14ac:dyDescent="0.2">
      <c r="B1698" s="9"/>
    </row>
    <row r="1699" spans="2:2" ht="15.75" customHeight="1" x14ac:dyDescent="0.2">
      <c r="B1699" s="9"/>
    </row>
    <row r="1700" spans="2:2" ht="15.75" customHeight="1" x14ac:dyDescent="0.2">
      <c r="B1700" s="9"/>
    </row>
    <row r="1701" spans="2:2" ht="15.75" customHeight="1" x14ac:dyDescent="0.2">
      <c r="B1701" s="9"/>
    </row>
    <row r="1702" spans="2:2" ht="15.75" customHeight="1" x14ac:dyDescent="0.2">
      <c r="B1702" s="9"/>
    </row>
    <row r="1703" spans="2:2" ht="15.75" customHeight="1" x14ac:dyDescent="0.2">
      <c r="B1703" s="9"/>
    </row>
    <row r="1704" spans="2:2" ht="15.75" customHeight="1" x14ac:dyDescent="0.2">
      <c r="B1704" s="9"/>
    </row>
    <row r="1705" spans="2:2" ht="15.75" customHeight="1" x14ac:dyDescent="0.2">
      <c r="B1705" s="9"/>
    </row>
    <row r="1706" spans="2:2" ht="15.75" customHeight="1" x14ac:dyDescent="0.2">
      <c r="B1706" s="9"/>
    </row>
    <row r="1707" spans="2:2" ht="15.75" customHeight="1" x14ac:dyDescent="0.2">
      <c r="B1707" s="9"/>
    </row>
    <row r="1708" spans="2:2" ht="15.75" customHeight="1" x14ac:dyDescent="0.2">
      <c r="B1708" s="9"/>
    </row>
    <row r="1709" spans="2:2" ht="15.75" customHeight="1" x14ac:dyDescent="0.2">
      <c r="B1709" s="9"/>
    </row>
    <row r="1710" spans="2:2" ht="15.75" customHeight="1" x14ac:dyDescent="0.2">
      <c r="B1710" s="9"/>
    </row>
    <row r="1711" spans="2:2" ht="15.75" customHeight="1" x14ac:dyDescent="0.2">
      <c r="B1711" s="9"/>
    </row>
    <row r="1712" spans="2:2" ht="15.75" customHeight="1" x14ac:dyDescent="0.2">
      <c r="B1712" s="9"/>
    </row>
    <row r="1713" spans="2:2" ht="15.75" customHeight="1" x14ac:dyDescent="0.2">
      <c r="B1713" s="9"/>
    </row>
    <row r="1714" spans="2:2" ht="15.75" customHeight="1" x14ac:dyDescent="0.2">
      <c r="B1714" s="9"/>
    </row>
    <row r="1715" spans="2:2" ht="15.75" customHeight="1" x14ac:dyDescent="0.2">
      <c r="B1715" s="9"/>
    </row>
    <row r="1716" spans="2:2" ht="15.75" customHeight="1" x14ac:dyDescent="0.2">
      <c r="B1716" s="9"/>
    </row>
    <row r="1717" spans="2:2" ht="15.75" customHeight="1" x14ac:dyDescent="0.2">
      <c r="B1717" s="9"/>
    </row>
    <row r="1718" spans="2:2" ht="15.75" customHeight="1" x14ac:dyDescent="0.2">
      <c r="B1718" s="9"/>
    </row>
    <row r="1719" spans="2:2" ht="15.75" customHeight="1" x14ac:dyDescent="0.2">
      <c r="B1719" s="9"/>
    </row>
    <row r="1720" spans="2:2" ht="15.75" customHeight="1" x14ac:dyDescent="0.2">
      <c r="B1720" s="9"/>
    </row>
    <row r="1721" spans="2:2" ht="15.75" customHeight="1" x14ac:dyDescent="0.2">
      <c r="B1721" s="9"/>
    </row>
    <row r="1722" spans="2:2" ht="15.75" customHeight="1" x14ac:dyDescent="0.2">
      <c r="B1722" s="9"/>
    </row>
    <row r="1723" spans="2:2" ht="15.75" customHeight="1" x14ac:dyDescent="0.2">
      <c r="B1723" s="9"/>
    </row>
    <row r="1724" spans="2:2" ht="15.75" customHeight="1" x14ac:dyDescent="0.2">
      <c r="B1724" s="9"/>
    </row>
    <row r="1725" spans="2:2" ht="15.75" customHeight="1" x14ac:dyDescent="0.2">
      <c r="B1725" s="9"/>
    </row>
    <row r="1726" spans="2:2" ht="15.75" customHeight="1" x14ac:dyDescent="0.2">
      <c r="B1726" s="9"/>
    </row>
    <row r="1727" spans="2:2" ht="15.75" customHeight="1" x14ac:dyDescent="0.2">
      <c r="B1727" s="9"/>
    </row>
    <row r="1728" spans="2:2" ht="15.75" customHeight="1" x14ac:dyDescent="0.2">
      <c r="B1728" s="9"/>
    </row>
    <row r="1729" spans="2:2" ht="15.75" customHeight="1" x14ac:dyDescent="0.2">
      <c r="B1729" s="9"/>
    </row>
    <row r="1730" spans="2:2" ht="15.75" customHeight="1" x14ac:dyDescent="0.2">
      <c r="B1730" s="9"/>
    </row>
    <row r="1731" spans="2:2" ht="15.75" customHeight="1" x14ac:dyDescent="0.2">
      <c r="B1731" s="9"/>
    </row>
    <row r="1732" spans="2:2" ht="15.75" customHeight="1" x14ac:dyDescent="0.2">
      <c r="B1732" s="9"/>
    </row>
    <row r="1733" spans="2:2" ht="15.75" customHeight="1" x14ac:dyDescent="0.2">
      <c r="B1733" s="9"/>
    </row>
    <row r="1734" spans="2:2" ht="15.75" customHeight="1" x14ac:dyDescent="0.2">
      <c r="B1734" s="9"/>
    </row>
    <row r="1735" spans="2:2" ht="15.75" customHeight="1" x14ac:dyDescent="0.2">
      <c r="B1735" s="9"/>
    </row>
    <row r="1736" spans="2:2" ht="15.75" customHeight="1" x14ac:dyDescent="0.2">
      <c r="B1736" s="9"/>
    </row>
    <row r="1737" spans="2:2" ht="15.75" customHeight="1" x14ac:dyDescent="0.2">
      <c r="B1737" s="9"/>
    </row>
    <row r="1738" spans="2:2" ht="15.75" customHeight="1" x14ac:dyDescent="0.2">
      <c r="B1738" s="9"/>
    </row>
    <row r="1739" spans="2:2" ht="15.75" customHeight="1" x14ac:dyDescent="0.2">
      <c r="B1739" s="9"/>
    </row>
    <row r="1740" spans="2:2" ht="15.75" customHeight="1" x14ac:dyDescent="0.2">
      <c r="B1740" s="9"/>
    </row>
    <row r="1741" spans="2:2" ht="15.75" customHeight="1" x14ac:dyDescent="0.2">
      <c r="B1741" s="9"/>
    </row>
    <row r="1742" spans="2:2" ht="15.75" customHeight="1" x14ac:dyDescent="0.2">
      <c r="B1742" s="9"/>
    </row>
    <row r="1743" spans="2:2" ht="15.75" customHeight="1" x14ac:dyDescent="0.2">
      <c r="B1743" s="9"/>
    </row>
    <row r="1744" spans="2:2" ht="15.75" customHeight="1" x14ac:dyDescent="0.2">
      <c r="B1744" s="9"/>
    </row>
    <row r="1745" spans="2:2" ht="15.75" customHeight="1" x14ac:dyDescent="0.2">
      <c r="B1745" s="9"/>
    </row>
    <row r="1746" spans="2:2" ht="15.75" customHeight="1" x14ac:dyDescent="0.2">
      <c r="B1746" s="9"/>
    </row>
    <row r="1747" spans="2:2" ht="15.75" customHeight="1" x14ac:dyDescent="0.2">
      <c r="B1747" s="9"/>
    </row>
    <row r="1748" spans="2:2" ht="15.75" customHeight="1" x14ac:dyDescent="0.2">
      <c r="B1748" s="9"/>
    </row>
    <row r="1749" spans="2:2" ht="15.75" customHeight="1" x14ac:dyDescent="0.2">
      <c r="B1749" s="9"/>
    </row>
    <row r="1750" spans="2:2" ht="15.75" customHeight="1" x14ac:dyDescent="0.2">
      <c r="B1750" s="9"/>
    </row>
    <row r="1751" spans="2:2" ht="15.75" customHeight="1" x14ac:dyDescent="0.2">
      <c r="B1751" s="9"/>
    </row>
    <row r="1752" spans="2:2" ht="15.75" customHeight="1" x14ac:dyDescent="0.2">
      <c r="B1752" s="9"/>
    </row>
    <row r="1753" spans="2:2" ht="15.75" customHeight="1" x14ac:dyDescent="0.2">
      <c r="B1753" s="9"/>
    </row>
    <row r="1754" spans="2:2" ht="15.75" customHeight="1" x14ac:dyDescent="0.2">
      <c r="B1754" s="9"/>
    </row>
    <row r="1755" spans="2:2" ht="15.75" customHeight="1" x14ac:dyDescent="0.2">
      <c r="B1755" s="9"/>
    </row>
    <row r="1756" spans="2:2" ht="15.75" customHeight="1" x14ac:dyDescent="0.2">
      <c r="B1756" s="9"/>
    </row>
    <row r="1757" spans="2:2" ht="15.75" customHeight="1" x14ac:dyDescent="0.2">
      <c r="B1757" s="9"/>
    </row>
    <row r="1758" spans="2:2" ht="15.75" customHeight="1" x14ac:dyDescent="0.2">
      <c r="B1758" s="9"/>
    </row>
    <row r="1759" spans="2:2" ht="15.75" customHeight="1" x14ac:dyDescent="0.2">
      <c r="B1759" s="9"/>
    </row>
    <row r="1760" spans="2:2" ht="15.75" customHeight="1" x14ac:dyDescent="0.2">
      <c r="B1760" s="9"/>
    </row>
    <row r="1761" spans="2:2" ht="15.75" customHeight="1" x14ac:dyDescent="0.2">
      <c r="B1761" s="9"/>
    </row>
    <row r="1762" spans="2:2" ht="15.75" customHeight="1" x14ac:dyDescent="0.2">
      <c r="B1762" s="9"/>
    </row>
    <row r="1763" spans="2:2" ht="15.75" customHeight="1" x14ac:dyDescent="0.2">
      <c r="B1763" s="9"/>
    </row>
    <row r="1764" spans="2:2" ht="15.75" customHeight="1" x14ac:dyDescent="0.2">
      <c r="B1764" s="9"/>
    </row>
    <row r="1765" spans="2:2" ht="15.75" customHeight="1" x14ac:dyDescent="0.2">
      <c r="B1765" s="9"/>
    </row>
    <row r="1766" spans="2:2" ht="15.75" customHeight="1" x14ac:dyDescent="0.2">
      <c r="B1766" s="9"/>
    </row>
    <row r="1767" spans="2:2" ht="15.75" customHeight="1" x14ac:dyDescent="0.2">
      <c r="B1767" s="9"/>
    </row>
    <row r="1768" spans="2:2" ht="15.75" customHeight="1" x14ac:dyDescent="0.2">
      <c r="B1768" s="9"/>
    </row>
    <row r="1769" spans="2:2" ht="15.75" customHeight="1" x14ac:dyDescent="0.2">
      <c r="B1769" s="9"/>
    </row>
    <row r="1770" spans="2:2" ht="15.75" customHeight="1" x14ac:dyDescent="0.2">
      <c r="B1770" s="9"/>
    </row>
    <row r="1771" spans="2:2" ht="15.75" customHeight="1" x14ac:dyDescent="0.2">
      <c r="B1771" s="9"/>
    </row>
    <row r="1772" spans="2:2" ht="15.75" customHeight="1" x14ac:dyDescent="0.2">
      <c r="B1772" s="9"/>
    </row>
    <row r="1773" spans="2:2" ht="15.75" customHeight="1" x14ac:dyDescent="0.2">
      <c r="B1773" s="9"/>
    </row>
    <row r="1774" spans="2:2" ht="15.75" customHeight="1" x14ac:dyDescent="0.2">
      <c r="B1774" s="9"/>
    </row>
    <row r="1775" spans="2:2" ht="15.75" customHeight="1" x14ac:dyDescent="0.2">
      <c r="B1775" s="9"/>
    </row>
    <row r="1776" spans="2:2" ht="15.75" customHeight="1" x14ac:dyDescent="0.2">
      <c r="B1776" s="9"/>
    </row>
    <row r="1777" spans="2:2" ht="15.75" customHeight="1" x14ac:dyDescent="0.2">
      <c r="B1777" s="9"/>
    </row>
    <row r="1778" spans="2:2" ht="15.75" customHeight="1" x14ac:dyDescent="0.2">
      <c r="B1778" s="9"/>
    </row>
    <row r="1779" spans="2:2" ht="15.75" customHeight="1" x14ac:dyDescent="0.2">
      <c r="B1779" s="9"/>
    </row>
    <row r="1780" spans="2:2" ht="15.75" customHeight="1" x14ac:dyDescent="0.2">
      <c r="B1780" s="9"/>
    </row>
    <row r="1781" spans="2:2" ht="15.75" customHeight="1" x14ac:dyDescent="0.2">
      <c r="B1781" s="9"/>
    </row>
    <row r="1782" spans="2:2" ht="15.75" customHeight="1" x14ac:dyDescent="0.2">
      <c r="B1782" s="9"/>
    </row>
    <row r="1783" spans="2:2" ht="15.75" customHeight="1" x14ac:dyDescent="0.2">
      <c r="B1783" s="9"/>
    </row>
    <row r="1784" spans="2:2" ht="15.75" customHeight="1" x14ac:dyDescent="0.2">
      <c r="B1784" s="9"/>
    </row>
    <row r="1785" spans="2:2" ht="15.75" customHeight="1" x14ac:dyDescent="0.2">
      <c r="B1785" s="9"/>
    </row>
    <row r="1786" spans="2:2" ht="15.75" customHeight="1" x14ac:dyDescent="0.2">
      <c r="B1786" s="9"/>
    </row>
    <row r="1787" spans="2:2" ht="15.75" customHeight="1" x14ac:dyDescent="0.2">
      <c r="B1787" s="9"/>
    </row>
    <row r="1788" spans="2:2" ht="15.75" customHeight="1" x14ac:dyDescent="0.2">
      <c r="B1788" s="9"/>
    </row>
    <row r="1789" spans="2:2" ht="15.75" customHeight="1" x14ac:dyDescent="0.2">
      <c r="B1789" s="9"/>
    </row>
    <row r="1790" spans="2:2" ht="15.75" customHeight="1" x14ac:dyDescent="0.2">
      <c r="B1790" s="9"/>
    </row>
    <row r="1791" spans="2:2" ht="15.75" customHeight="1" x14ac:dyDescent="0.2">
      <c r="B1791" s="9"/>
    </row>
    <row r="1792" spans="2:2" ht="15.75" customHeight="1" x14ac:dyDescent="0.2">
      <c r="B1792" s="9"/>
    </row>
    <row r="1793" spans="2:2" ht="15.75" customHeight="1" x14ac:dyDescent="0.2">
      <c r="B1793" s="9"/>
    </row>
    <row r="1794" spans="2:2" ht="15.75" customHeight="1" x14ac:dyDescent="0.2">
      <c r="B1794" s="9"/>
    </row>
    <row r="1795" spans="2:2" ht="15.75" customHeight="1" x14ac:dyDescent="0.2">
      <c r="B1795" s="9"/>
    </row>
    <row r="1796" spans="2:2" ht="15.75" customHeight="1" x14ac:dyDescent="0.2">
      <c r="B1796" s="9"/>
    </row>
    <row r="1797" spans="2:2" ht="15.75" customHeight="1" x14ac:dyDescent="0.2">
      <c r="B1797" s="9"/>
    </row>
    <row r="1798" spans="2:2" ht="15.75" customHeight="1" x14ac:dyDescent="0.2">
      <c r="B1798" s="9"/>
    </row>
    <row r="1799" spans="2:2" ht="15.75" customHeight="1" x14ac:dyDescent="0.2">
      <c r="B1799" s="9"/>
    </row>
    <row r="1800" spans="2:2" ht="15.75" customHeight="1" x14ac:dyDescent="0.2">
      <c r="B1800" s="9"/>
    </row>
    <row r="1801" spans="2:2" ht="15.75" customHeight="1" x14ac:dyDescent="0.2">
      <c r="B1801" s="9"/>
    </row>
    <row r="1802" spans="2:2" ht="15.75" customHeight="1" x14ac:dyDescent="0.2">
      <c r="B1802" s="9"/>
    </row>
    <row r="1803" spans="2:2" ht="15.75" customHeight="1" x14ac:dyDescent="0.2">
      <c r="B1803" s="9"/>
    </row>
    <row r="1804" spans="2:2" ht="15.75" customHeight="1" x14ac:dyDescent="0.2">
      <c r="B1804" s="9"/>
    </row>
    <row r="1805" spans="2:2" ht="15.75" customHeight="1" x14ac:dyDescent="0.2">
      <c r="B1805" s="9"/>
    </row>
    <row r="1806" spans="2:2" ht="15.75" customHeight="1" x14ac:dyDescent="0.2">
      <c r="B1806" s="9"/>
    </row>
    <row r="1807" spans="2:2" ht="15.75" customHeight="1" x14ac:dyDescent="0.2">
      <c r="B1807" s="9"/>
    </row>
    <row r="1808" spans="2:2" ht="15.75" customHeight="1" x14ac:dyDescent="0.2">
      <c r="B1808" s="9"/>
    </row>
    <row r="1809" spans="2:2" ht="15.75" customHeight="1" x14ac:dyDescent="0.2">
      <c r="B1809" s="9"/>
    </row>
    <row r="1810" spans="2:2" ht="15.75" customHeight="1" x14ac:dyDescent="0.2">
      <c r="B1810" s="9"/>
    </row>
    <row r="1811" spans="2:2" ht="15.75" customHeight="1" x14ac:dyDescent="0.2">
      <c r="B1811" s="9"/>
    </row>
    <row r="1812" spans="2:2" ht="15.75" customHeight="1" x14ac:dyDescent="0.2">
      <c r="B1812" s="9"/>
    </row>
    <row r="1813" spans="2:2" ht="15.75" customHeight="1" x14ac:dyDescent="0.2">
      <c r="B1813" s="9"/>
    </row>
    <row r="1814" spans="2:2" ht="15.75" customHeight="1" x14ac:dyDescent="0.2">
      <c r="B1814" s="9"/>
    </row>
    <row r="1815" spans="2:2" ht="15.75" customHeight="1" x14ac:dyDescent="0.2">
      <c r="B1815" s="9"/>
    </row>
    <row r="1816" spans="2:2" ht="15.75" customHeight="1" x14ac:dyDescent="0.2">
      <c r="B1816" s="9"/>
    </row>
    <row r="1817" spans="2:2" ht="15.75" customHeight="1" x14ac:dyDescent="0.2">
      <c r="B1817" s="9"/>
    </row>
    <row r="1818" spans="2:2" ht="15.75" customHeight="1" x14ac:dyDescent="0.2">
      <c r="B1818" s="9"/>
    </row>
    <row r="1819" spans="2:2" ht="15.75" customHeight="1" x14ac:dyDescent="0.2">
      <c r="B1819" s="9"/>
    </row>
    <row r="1820" spans="2:2" ht="15.75" customHeight="1" x14ac:dyDescent="0.2">
      <c r="B1820" s="9"/>
    </row>
    <row r="1821" spans="2:2" ht="15.75" customHeight="1" x14ac:dyDescent="0.2">
      <c r="B1821" s="9"/>
    </row>
    <row r="1822" spans="2:2" ht="15.75" customHeight="1" x14ac:dyDescent="0.2">
      <c r="B1822" s="9"/>
    </row>
    <row r="1823" spans="2:2" ht="15.75" customHeight="1" x14ac:dyDescent="0.2">
      <c r="B1823" s="9"/>
    </row>
    <row r="1824" spans="2:2" ht="15.75" customHeight="1" x14ac:dyDescent="0.2">
      <c r="B1824" s="9"/>
    </row>
    <row r="1825" spans="2:2" ht="15.75" customHeight="1" x14ac:dyDescent="0.2">
      <c r="B1825" s="9"/>
    </row>
    <row r="1826" spans="2:2" ht="15.75" customHeight="1" x14ac:dyDescent="0.2">
      <c r="B1826" s="9"/>
    </row>
    <row r="1827" spans="2:2" ht="15.75" customHeight="1" x14ac:dyDescent="0.2">
      <c r="B1827" s="9"/>
    </row>
    <row r="1828" spans="2:2" ht="15.75" customHeight="1" x14ac:dyDescent="0.2">
      <c r="B1828" s="9"/>
    </row>
    <row r="1829" spans="2:2" ht="15.75" customHeight="1" x14ac:dyDescent="0.2">
      <c r="B1829" s="9"/>
    </row>
    <row r="1830" spans="2:2" ht="15.75" customHeight="1" x14ac:dyDescent="0.2">
      <c r="B1830" s="9"/>
    </row>
    <row r="1831" spans="2:2" ht="15.75" customHeight="1" x14ac:dyDescent="0.2">
      <c r="B1831" s="9"/>
    </row>
    <row r="1832" spans="2:2" ht="15.75" customHeight="1" x14ac:dyDescent="0.2">
      <c r="B1832" s="9"/>
    </row>
    <row r="1833" spans="2:2" ht="15.75" customHeight="1" x14ac:dyDescent="0.2">
      <c r="B1833" s="9"/>
    </row>
    <row r="1834" spans="2:2" ht="15.75" customHeight="1" x14ac:dyDescent="0.2">
      <c r="B1834" s="9"/>
    </row>
    <row r="1835" spans="2:2" ht="15.75" customHeight="1" x14ac:dyDescent="0.2">
      <c r="B1835" s="9"/>
    </row>
    <row r="1836" spans="2:2" ht="15.75" customHeight="1" x14ac:dyDescent="0.2">
      <c r="B1836" s="9"/>
    </row>
    <row r="1837" spans="2:2" ht="15.75" customHeight="1" x14ac:dyDescent="0.2">
      <c r="B1837" s="9"/>
    </row>
    <row r="1838" spans="2:2" ht="15.75" customHeight="1" x14ac:dyDescent="0.2">
      <c r="B1838" s="9"/>
    </row>
    <row r="1839" spans="2:2" ht="15.75" customHeight="1" x14ac:dyDescent="0.2">
      <c r="B1839" s="9"/>
    </row>
    <row r="1840" spans="2:2" ht="15.75" customHeight="1" x14ac:dyDescent="0.2">
      <c r="B1840" s="9"/>
    </row>
    <row r="1841" spans="2:2" ht="15.75" customHeight="1" x14ac:dyDescent="0.2">
      <c r="B1841" s="9"/>
    </row>
    <row r="1842" spans="2:2" ht="15.75" customHeight="1" x14ac:dyDescent="0.2">
      <c r="B1842" s="9"/>
    </row>
    <row r="1843" spans="2:2" ht="15.75" customHeight="1" x14ac:dyDescent="0.2">
      <c r="B1843" s="9"/>
    </row>
    <row r="1844" spans="2:2" ht="15.75" customHeight="1" x14ac:dyDescent="0.2">
      <c r="B1844" s="9"/>
    </row>
    <row r="1845" spans="2:2" ht="15.75" customHeight="1" x14ac:dyDescent="0.2">
      <c r="B1845" s="9"/>
    </row>
    <row r="1846" spans="2:2" ht="15.75" customHeight="1" x14ac:dyDescent="0.2">
      <c r="B1846" s="9"/>
    </row>
    <row r="1847" spans="2:2" ht="15.75" customHeight="1" x14ac:dyDescent="0.2">
      <c r="B1847" s="9"/>
    </row>
    <row r="1848" spans="2:2" ht="15.75" customHeight="1" x14ac:dyDescent="0.2">
      <c r="B1848" s="9"/>
    </row>
    <row r="1849" spans="2:2" ht="15.75" customHeight="1" x14ac:dyDescent="0.2">
      <c r="B1849" s="9"/>
    </row>
    <row r="1850" spans="2:2" ht="15.75" customHeight="1" x14ac:dyDescent="0.2">
      <c r="B1850" s="9"/>
    </row>
    <row r="1851" spans="2:2" ht="15.75" customHeight="1" x14ac:dyDescent="0.2">
      <c r="B1851" s="9"/>
    </row>
    <row r="1852" spans="2:2" ht="15.75" customHeight="1" x14ac:dyDescent="0.2">
      <c r="B1852" s="9"/>
    </row>
    <row r="1853" spans="2:2" ht="15.75" customHeight="1" x14ac:dyDescent="0.2">
      <c r="B1853" s="9"/>
    </row>
    <row r="1854" spans="2:2" ht="15.75" customHeight="1" x14ac:dyDescent="0.2">
      <c r="B1854" s="9"/>
    </row>
    <row r="1855" spans="2:2" ht="15.75" customHeight="1" x14ac:dyDescent="0.2">
      <c r="B1855" s="9"/>
    </row>
    <row r="1856" spans="2:2" ht="15.75" customHeight="1" x14ac:dyDescent="0.2">
      <c r="B1856" s="9"/>
    </row>
    <row r="1857" spans="2:2" ht="15.75" customHeight="1" x14ac:dyDescent="0.2">
      <c r="B1857" s="9"/>
    </row>
    <row r="1858" spans="2:2" ht="15.75" customHeight="1" x14ac:dyDescent="0.2">
      <c r="B1858" s="9"/>
    </row>
    <row r="1859" spans="2:2" ht="15.75" customHeight="1" x14ac:dyDescent="0.2">
      <c r="B1859" s="9"/>
    </row>
    <row r="1860" spans="2:2" ht="15.75" customHeight="1" x14ac:dyDescent="0.2">
      <c r="B1860" s="9"/>
    </row>
    <row r="1861" spans="2:2" ht="15.75" customHeight="1" x14ac:dyDescent="0.2">
      <c r="B1861" s="9"/>
    </row>
    <row r="1862" spans="2:2" ht="15.75" customHeight="1" x14ac:dyDescent="0.2">
      <c r="B1862" s="9"/>
    </row>
    <row r="1863" spans="2:2" ht="15.75" customHeight="1" x14ac:dyDescent="0.2">
      <c r="B1863" s="9"/>
    </row>
    <row r="1864" spans="2:2" ht="15.75" customHeight="1" x14ac:dyDescent="0.2">
      <c r="B1864" s="9"/>
    </row>
    <row r="1865" spans="2:2" ht="15.75" customHeight="1" x14ac:dyDescent="0.2">
      <c r="B1865" s="9"/>
    </row>
    <row r="1866" spans="2:2" ht="15.75" customHeight="1" x14ac:dyDescent="0.2">
      <c r="B1866" s="9"/>
    </row>
    <row r="1867" spans="2:2" ht="15.75" customHeight="1" x14ac:dyDescent="0.2">
      <c r="B1867" s="9"/>
    </row>
    <row r="1868" spans="2:2" ht="15.75" customHeight="1" x14ac:dyDescent="0.2">
      <c r="B1868" s="9"/>
    </row>
    <row r="1869" spans="2:2" ht="15.75" customHeight="1" x14ac:dyDescent="0.2">
      <c r="B1869" s="9"/>
    </row>
    <row r="1870" spans="2:2" ht="15.75" customHeight="1" x14ac:dyDescent="0.2">
      <c r="B1870" s="9"/>
    </row>
    <row r="1871" spans="2:2" ht="15.75" customHeight="1" x14ac:dyDescent="0.2">
      <c r="B1871" s="9"/>
    </row>
    <row r="1872" spans="2:2" ht="15.75" customHeight="1" x14ac:dyDescent="0.2">
      <c r="B1872" s="9"/>
    </row>
    <row r="1873" spans="2:2" ht="15.75" customHeight="1" x14ac:dyDescent="0.2">
      <c r="B1873" s="9"/>
    </row>
    <row r="1874" spans="2:2" ht="15.75" customHeight="1" x14ac:dyDescent="0.2">
      <c r="B1874" s="9"/>
    </row>
    <row r="1875" spans="2:2" ht="15.75" customHeight="1" x14ac:dyDescent="0.2">
      <c r="B1875" s="9"/>
    </row>
    <row r="1876" spans="2:2" ht="15.75" customHeight="1" x14ac:dyDescent="0.2">
      <c r="B1876" s="9"/>
    </row>
    <row r="1877" spans="2:2" ht="15.75" customHeight="1" x14ac:dyDescent="0.2">
      <c r="B1877" s="9"/>
    </row>
    <row r="1878" spans="2:2" ht="15.75" customHeight="1" x14ac:dyDescent="0.2">
      <c r="B1878" s="9"/>
    </row>
    <row r="1879" spans="2:2" ht="15.75" customHeight="1" x14ac:dyDescent="0.2">
      <c r="B1879" s="9"/>
    </row>
    <row r="1880" spans="2:2" ht="15.75" customHeight="1" x14ac:dyDescent="0.2">
      <c r="B1880" s="9"/>
    </row>
    <row r="1881" spans="2:2" ht="15.75" customHeight="1" x14ac:dyDescent="0.2">
      <c r="B1881" s="9"/>
    </row>
    <row r="1882" spans="2:2" ht="15.75" customHeight="1" x14ac:dyDescent="0.2">
      <c r="B1882" s="9"/>
    </row>
    <row r="1883" spans="2:2" ht="15.75" customHeight="1" x14ac:dyDescent="0.2">
      <c r="B1883" s="9"/>
    </row>
    <row r="1884" spans="2:2" ht="15.75" customHeight="1" x14ac:dyDescent="0.2">
      <c r="B1884" s="9"/>
    </row>
    <row r="1885" spans="2:2" ht="15.75" customHeight="1" x14ac:dyDescent="0.2">
      <c r="B1885" s="9"/>
    </row>
    <row r="1886" spans="2:2" ht="15.75" customHeight="1" x14ac:dyDescent="0.2">
      <c r="B1886" s="9"/>
    </row>
    <row r="1887" spans="2:2" ht="15.75" customHeight="1" x14ac:dyDescent="0.2">
      <c r="B1887" s="9"/>
    </row>
    <row r="1888" spans="2:2" ht="15.75" customHeight="1" x14ac:dyDescent="0.2">
      <c r="B1888" s="9"/>
    </row>
    <row r="1889" spans="2:2" ht="15.75" customHeight="1" x14ac:dyDescent="0.2">
      <c r="B1889" s="9"/>
    </row>
    <row r="1890" spans="2:2" ht="15.75" customHeight="1" x14ac:dyDescent="0.2">
      <c r="B1890" s="9"/>
    </row>
    <row r="1891" spans="2:2" ht="15.75" customHeight="1" x14ac:dyDescent="0.2">
      <c r="B1891" s="9"/>
    </row>
    <row r="1892" spans="2:2" ht="15.75" customHeight="1" x14ac:dyDescent="0.2">
      <c r="B1892" s="9"/>
    </row>
    <row r="1893" spans="2:2" ht="15.75" customHeight="1" x14ac:dyDescent="0.2">
      <c r="B1893" s="9"/>
    </row>
    <row r="1894" spans="2:2" ht="15.75" customHeight="1" x14ac:dyDescent="0.2">
      <c r="B1894" s="9"/>
    </row>
    <row r="1895" spans="2:2" ht="15.75" customHeight="1" x14ac:dyDescent="0.2">
      <c r="B1895" s="9"/>
    </row>
    <row r="1896" spans="2:2" ht="15.75" customHeight="1" x14ac:dyDescent="0.2">
      <c r="B1896" s="9"/>
    </row>
    <row r="1897" spans="2:2" ht="15.75" customHeight="1" x14ac:dyDescent="0.2">
      <c r="B1897" s="9"/>
    </row>
    <row r="1898" spans="2:2" ht="15.75" customHeight="1" x14ac:dyDescent="0.2">
      <c r="B1898" s="9"/>
    </row>
    <row r="1899" spans="2:2" ht="15.75" customHeight="1" x14ac:dyDescent="0.2">
      <c r="B1899" s="9"/>
    </row>
    <row r="1900" spans="2:2" ht="15.75" customHeight="1" x14ac:dyDescent="0.2">
      <c r="B1900" s="9"/>
    </row>
    <row r="1901" spans="2:2" ht="15.75" customHeight="1" x14ac:dyDescent="0.2">
      <c r="B1901" s="9"/>
    </row>
    <row r="1902" spans="2:2" ht="15.75" customHeight="1" x14ac:dyDescent="0.2">
      <c r="B1902" s="9"/>
    </row>
    <row r="1903" spans="2:2" ht="15.75" customHeight="1" x14ac:dyDescent="0.2">
      <c r="B1903" s="9"/>
    </row>
    <row r="1904" spans="2:2" ht="15.75" customHeight="1" x14ac:dyDescent="0.2">
      <c r="B1904" s="9"/>
    </row>
    <row r="1905" spans="2:2" ht="15.75" customHeight="1" x14ac:dyDescent="0.2">
      <c r="B1905" s="9"/>
    </row>
    <row r="1906" spans="2:2" ht="15.75" customHeight="1" x14ac:dyDescent="0.2">
      <c r="B1906" s="9"/>
    </row>
    <row r="1907" spans="2:2" ht="15.75" customHeight="1" x14ac:dyDescent="0.2">
      <c r="B1907" s="9"/>
    </row>
    <row r="1908" spans="2:2" ht="15.75" customHeight="1" x14ac:dyDescent="0.2">
      <c r="B1908" s="9"/>
    </row>
    <row r="1909" spans="2:2" ht="15.75" customHeight="1" x14ac:dyDescent="0.2">
      <c r="B1909" s="9"/>
    </row>
    <row r="1910" spans="2:2" ht="15.75" customHeight="1" x14ac:dyDescent="0.2">
      <c r="B1910" s="9"/>
    </row>
    <row r="1911" spans="2:2" ht="15.75" customHeight="1" x14ac:dyDescent="0.2">
      <c r="B1911" s="9"/>
    </row>
    <row r="1912" spans="2:2" ht="15.75" customHeight="1" x14ac:dyDescent="0.2">
      <c r="B1912" s="9"/>
    </row>
    <row r="1913" spans="2:2" ht="15.75" customHeight="1" x14ac:dyDescent="0.2">
      <c r="B1913" s="9"/>
    </row>
    <row r="1914" spans="2:2" ht="15.75" customHeight="1" x14ac:dyDescent="0.2">
      <c r="B1914" s="9"/>
    </row>
    <row r="1915" spans="2:2" ht="15.75" customHeight="1" x14ac:dyDescent="0.2">
      <c r="B1915" s="9"/>
    </row>
    <row r="1916" spans="2:2" ht="15.75" customHeight="1" x14ac:dyDescent="0.2">
      <c r="B1916" s="9"/>
    </row>
    <row r="1917" spans="2:2" ht="15.75" customHeight="1" x14ac:dyDescent="0.2">
      <c r="B1917" s="9"/>
    </row>
    <row r="1918" spans="2:2" ht="15.75" customHeight="1" x14ac:dyDescent="0.2">
      <c r="B1918" s="9"/>
    </row>
    <row r="1919" spans="2:2" ht="15.75" customHeight="1" x14ac:dyDescent="0.2">
      <c r="B1919" s="9"/>
    </row>
    <row r="1920" spans="2:2" ht="15.75" customHeight="1" x14ac:dyDescent="0.2">
      <c r="B1920" s="9"/>
    </row>
    <row r="1921" spans="2:2" ht="15.75" customHeight="1" x14ac:dyDescent="0.2">
      <c r="B1921" s="9"/>
    </row>
    <row r="1922" spans="2:2" ht="15.75" customHeight="1" x14ac:dyDescent="0.2">
      <c r="B1922" s="9"/>
    </row>
    <row r="1923" spans="2:2" ht="15.75" customHeight="1" x14ac:dyDescent="0.2">
      <c r="B1923" s="9"/>
    </row>
    <row r="1924" spans="2:2" ht="15.75" customHeight="1" x14ac:dyDescent="0.2">
      <c r="B1924" s="9"/>
    </row>
    <row r="1925" spans="2:2" ht="15.75" customHeight="1" x14ac:dyDescent="0.2">
      <c r="B1925" s="9"/>
    </row>
    <row r="1926" spans="2:2" ht="15.75" customHeight="1" x14ac:dyDescent="0.2">
      <c r="B1926" s="9"/>
    </row>
    <row r="1927" spans="2:2" ht="15.75" customHeight="1" x14ac:dyDescent="0.2">
      <c r="B1927" s="9"/>
    </row>
    <row r="1928" spans="2:2" ht="15.75" customHeight="1" x14ac:dyDescent="0.2">
      <c r="B1928" s="9"/>
    </row>
    <row r="1929" spans="2:2" ht="15.75" customHeight="1" x14ac:dyDescent="0.2">
      <c r="B1929" s="9"/>
    </row>
    <row r="1930" spans="2:2" ht="15.75" customHeight="1" x14ac:dyDescent="0.2">
      <c r="B1930" s="9"/>
    </row>
    <row r="1931" spans="2:2" ht="15.75" customHeight="1" x14ac:dyDescent="0.2">
      <c r="B1931" s="9"/>
    </row>
    <row r="1932" spans="2:2" ht="15.75" customHeight="1" x14ac:dyDescent="0.2">
      <c r="B1932" s="9"/>
    </row>
    <row r="1933" spans="2:2" ht="15.75" customHeight="1" x14ac:dyDescent="0.2">
      <c r="B1933" s="9"/>
    </row>
    <row r="1934" spans="2:2" ht="15.75" customHeight="1" x14ac:dyDescent="0.2">
      <c r="B1934" s="9"/>
    </row>
    <row r="1935" spans="2:2" ht="15.75" customHeight="1" x14ac:dyDescent="0.2">
      <c r="B1935" s="9"/>
    </row>
    <row r="1936" spans="2:2" ht="15.75" customHeight="1" x14ac:dyDescent="0.2">
      <c r="B1936" s="9"/>
    </row>
    <row r="1937" spans="2:2" ht="15.75" customHeight="1" x14ac:dyDescent="0.2">
      <c r="B1937" s="9"/>
    </row>
    <row r="1938" spans="2:2" ht="15.75" customHeight="1" x14ac:dyDescent="0.2">
      <c r="B1938" s="9"/>
    </row>
    <row r="1939" spans="2:2" ht="15.75" customHeight="1" x14ac:dyDescent="0.2">
      <c r="B1939" s="9"/>
    </row>
    <row r="1940" spans="2:2" ht="15.75" customHeight="1" x14ac:dyDescent="0.2">
      <c r="B1940" s="9"/>
    </row>
    <row r="1941" spans="2:2" ht="15.75" customHeight="1" x14ac:dyDescent="0.2">
      <c r="B1941" s="9"/>
    </row>
    <row r="1942" spans="2:2" ht="15.75" customHeight="1" x14ac:dyDescent="0.2">
      <c r="B1942" s="9"/>
    </row>
    <row r="1943" spans="2:2" ht="15.75" customHeight="1" x14ac:dyDescent="0.2">
      <c r="B1943" s="9"/>
    </row>
    <row r="1944" spans="2:2" ht="15.75" customHeight="1" x14ac:dyDescent="0.2">
      <c r="B1944" s="9"/>
    </row>
    <row r="1945" spans="2:2" ht="15.75" customHeight="1" x14ac:dyDescent="0.2">
      <c r="B1945" s="9"/>
    </row>
    <row r="1946" spans="2:2" ht="15.75" customHeight="1" x14ac:dyDescent="0.2">
      <c r="B1946" s="9"/>
    </row>
    <row r="1947" spans="2:2" ht="15.75" customHeight="1" x14ac:dyDescent="0.2">
      <c r="B1947" s="9"/>
    </row>
    <row r="1948" spans="2:2" ht="15.75" customHeight="1" x14ac:dyDescent="0.2">
      <c r="B1948" s="9"/>
    </row>
    <row r="1949" spans="2:2" ht="15.75" customHeight="1" x14ac:dyDescent="0.2">
      <c r="B1949" s="9"/>
    </row>
    <row r="1950" spans="2:2" ht="15.75" customHeight="1" x14ac:dyDescent="0.2">
      <c r="B1950" s="9"/>
    </row>
    <row r="1951" spans="2:2" ht="15.75" customHeight="1" x14ac:dyDescent="0.2">
      <c r="B1951" s="9"/>
    </row>
    <row r="1952" spans="2:2" ht="15.75" customHeight="1" x14ac:dyDescent="0.2">
      <c r="B1952" s="9"/>
    </row>
    <row r="1953" spans="2:2" ht="15.75" customHeight="1" x14ac:dyDescent="0.2">
      <c r="B1953" s="9"/>
    </row>
    <row r="1954" spans="2:2" ht="15.75" customHeight="1" x14ac:dyDescent="0.2">
      <c r="B1954" s="9"/>
    </row>
    <row r="1955" spans="2:2" ht="15.75" customHeight="1" x14ac:dyDescent="0.2">
      <c r="B1955" s="9"/>
    </row>
    <row r="1956" spans="2:2" ht="15.75" customHeight="1" x14ac:dyDescent="0.2">
      <c r="B1956" s="9"/>
    </row>
    <row r="1957" spans="2:2" ht="15.75" customHeight="1" x14ac:dyDescent="0.2">
      <c r="B1957" s="9"/>
    </row>
    <row r="1958" spans="2:2" ht="15.75" customHeight="1" x14ac:dyDescent="0.2">
      <c r="B1958" s="9"/>
    </row>
    <row r="1959" spans="2:2" ht="15.75" customHeight="1" x14ac:dyDescent="0.2">
      <c r="B1959" s="9"/>
    </row>
    <row r="1960" spans="2:2" ht="15.75" customHeight="1" x14ac:dyDescent="0.2">
      <c r="B1960" s="9"/>
    </row>
    <row r="1961" spans="2:2" ht="15.75" customHeight="1" x14ac:dyDescent="0.2">
      <c r="B1961" s="9"/>
    </row>
    <row r="1962" spans="2:2" ht="15.75" customHeight="1" x14ac:dyDescent="0.2">
      <c r="B1962" s="9"/>
    </row>
    <row r="1963" spans="2:2" ht="15.75" customHeight="1" x14ac:dyDescent="0.2">
      <c r="B1963" s="9"/>
    </row>
    <row r="1964" spans="2:2" ht="15.75" customHeight="1" x14ac:dyDescent="0.2">
      <c r="B1964" s="9"/>
    </row>
    <row r="1965" spans="2:2" ht="15.75" customHeight="1" x14ac:dyDescent="0.2">
      <c r="B1965" s="9"/>
    </row>
    <row r="1966" spans="2:2" ht="15.75" customHeight="1" x14ac:dyDescent="0.2">
      <c r="B1966" s="9"/>
    </row>
    <row r="1967" spans="2:2" ht="15.75" customHeight="1" x14ac:dyDescent="0.2">
      <c r="B1967" s="9"/>
    </row>
    <row r="1968" spans="2:2" ht="15.75" customHeight="1" x14ac:dyDescent="0.2">
      <c r="B1968" s="9"/>
    </row>
    <row r="1969" spans="2:2" ht="15.75" customHeight="1" x14ac:dyDescent="0.2">
      <c r="B1969" s="9"/>
    </row>
    <row r="1970" spans="2:2" ht="15.75" customHeight="1" x14ac:dyDescent="0.2">
      <c r="B1970" s="9"/>
    </row>
    <row r="1971" spans="2:2" ht="15.75" customHeight="1" x14ac:dyDescent="0.2">
      <c r="B1971" s="9"/>
    </row>
    <row r="1972" spans="2:2" ht="15.75" customHeight="1" x14ac:dyDescent="0.2">
      <c r="B1972" s="9"/>
    </row>
    <row r="1973" spans="2:2" ht="15.75" customHeight="1" x14ac:dyDescent="0.2">
      <c r="B1973" s="9"/>
    </row>
    <row r="1974" spans="2:2" ht="15.75" customHeight="1" x14ac:dyDescent="0.2">
      <c r="B1974" s="9"/>
    </row>
    <row r="1975" spans="2:2" ht="15.75" customHeight="1" x14ac:dyDescent="0.2">
      <c r="B1975" s="9"/>
    </row>
    <row r="1976" spans="2:2" ht="15.75" customHeight="1" x14ac:dyDescent="0.2">
      <c r="B1976" s="9"/>
    </row>
    <row r="1977" spans="2:2" ht="15.75" customHeight="1" x14ac:dyDescent="0.2">
      <c r="B1977" s="9"/>
    </row>
    <row r="1978" spans="2:2" ht="15.75" customHeight="1" x14ac:dyDescent="0.2">
      <c r="B1978" s="9"/>
    </row>
    <row r="1979" spans="2:2" ht="15.75" customHeight="1" x14ac:dyDescent="0.2">
      <c r="B1979" s="9"/>
    </row>
    <row r="1980" spans="2:2" ht="15.75" customHeight="1" x14ac:dyDescent="0.2">
      <c r="B1980" s="9"/>
    </row>
    <row r="1981" spans="2:2" ht="15.75" customHeight="1" x14ac:dyDescent="0.2">
      <c r="B1981" s="9"/>
    </row>
    <row r="1982" spans="2:2" ht="15.75" customHeight="1" x14ac:dyDescent="0.2">
      <c r="B1982" s="9"/>
    </row>
    <row r="1983" spans="2:2" ht="15.75" customHeight="1" x14ac:dyDescent="0.2">
      <c r="B1983" s="9"/>
    </row>
    <row r="1984" spans="2:2" ht="15.75" customHeight="1" x14ac:dyDescent="0.2">
      <c r="B1984" s="9"/>
    </row>
    <row r="1985" spans="2:2" ht="15.75" customHeight="1" x14ac:dyDescent="0.2">
      <c r="B1985" s="9"/>
    </row>
    <row r="1986" spans="2:2" ht="15.75" customHeight="1" x14ac:dyDescent="0.2">
      <c r="B1986" s="9"/>
    </row>
    <row r="1987" spans="2:2" ht="15.75" customHeight="1" x14ac:dyDescent="0.2">
      <c r="B1987" s="9"/>
    </row>
    <row r="1988" spans="2:2" ht="15.75" customHeight="1" x14ac:dyDescent="0.2">
      <c r="B1988" s="9"/>
    </row>
    <row r="1989" spans="2:2" ht="15.75" customHeight="1" x14ac:dyDescent="0.2">
      <c r="B1989" s="9"/>
    </row>
    <row r="1990" spans="2:2" ht="15.75" customHeight="1" x14ac:dyDescent="0.2">
      <c r="B1990" s="9"/>
    </row>
    <row r="1991" spans="2:2" ht="15.75" customHeight="1" x14ac:dyDescent="0.2">
      <c r="B1991" s="9"/>
    </row>
    <row r="1992" spans="2:2" ht="15.75" customHeight="1" x14ac:dyDescent="0.2">
      <c r="B1992" s="9"/>
    </row>
    <row r="1993" spans="2:2" ht="15.75" customHeight="1" x14ac:dyDescent="0.2">
      <c r="B1993" s="9"/>
    </row>
    <row r="1994" spans="2:2" ht="15.75" customHeight="1" x14ac:dyDescent="0.2">
      <c r="B1994" s="9"/>
    </row>
    <row r="1995" spans="2:2" ht="15.75" customHeight="1" x14ac:dyDescent="0.2">
      <c r="B1995" s="9"/>
    </row>
    <row r="1996" spans="2:2" ht="15.75" customHeight="1" x14ac:dyDescent="0.2">
      <c r="B1996" s="9"/>
    </row>
    <row r="1997" spans="2:2" ht="15.75" customHeight="1" x14ac:dyDescent="0.2">
      <c r="B1997" s="9"/>
    </row>
    <row r="1998" spans="2:2" ht="15.75" customHeight="1" x14ac:dyDescent="0.2">
      <c r="B1998" s="9"/>
    </row>
    <row r="1999" spans="2:2" ht="15.75" customHeight="1" x14ac:dyDescent="0.2">
      <c r="B1999" s="9"/>
    </row>
    <row r="2000" spans="2:2" ht="15.75" customHeight="1" x14ac:dyDescent="0.2">
      <c r="B2000" s="9"/>
    </row>
    <row r="2001" spans="2:2" ht="15.75" customHeight="1" x14ac:dyDescent="0.2">
      <c r="B2001" s="9"/>
    </row>
    <row r="2002" spans="2:2" ht="15.75" customHeight="1" x14ac:dyDescent="0.2">
      <c r="B2002" s="9"/>
    </row>
    <row r="2003" spans="2:2" ht="15.75" customHeight="1" x14ac:dyDescent="0.2">
      <c r="B2003" s="9"/>
    </row>
    <row r="2004" spans="2:2" ht="15.75" customHeight="1" x14ac:dyDescent="0.2">
      <c r="B2004" s="9"/>
    </row>
    <row r="2005" spans="2:2" ht="15.75" customHeight="1" x14ac:dyDescent="0.2">
      <c r="B2005" s="9"/>
    </row>
    <row r="2006" spans="2:2" ht="15.75" customHeight="1" x14ac:dyDescent="0.2">
      <c r="B2006" s="9"/>
    </row>
    <row r="2007" spans="2:2" ht="15.75" customHeight="1" x14ac:dyDescent="0.2">
      <c r="B2007" s="9"/>
    </row>
    <row r="2008" spans="2:2" ht="15.75" customHeight="1" x14ac:dyDescent="0.2">
      <c r="B2008" s="9"/>
    </row>
    <row r="2009" spans="2:2" ht="15.75" customHeight="1" x14ac:dyDescent="0.2">
      <c r="B2009" s="9"/>
    </row>
    <row r="2010" spans="2:2" ht="15.75" customHeight="1" x14ac:dyDescent="0.2">
      <c r="B2010" s="9"/>
    </row>
    <row r="2011" spans="2:2" ht="15.75" customHeight="1" x14ac:dyDescent="0.2">
      <c r="B2011" s="9"/>
    </row>
    <row r="2012" spans="2:2" ht="15.75" customHeight="1" x14ac:dyDescent="0.2">
      <c r="B2012" s="9"/>
    </row>
    <row r="2013" spans="2:2" ht="15.75" customHeight="1" x14ac:dyDescent="0.2">
      <c r="B2013" s="9"/>
    </row>
    <row r="2014" spans="2:2" ht="15.75" customHeight="1" x14ac:dyDescent="0.2">
      <c r="B2014" s="9"/>
    </row>
    <row r="2015" spans="2:2" ht="15.75" customHeight="1" x14ac:dyDescent="0.2">
      <c r="B2015" s="9"/>
    </row>
    <row r="2016" spans="2:2" ht="15.75" customHeight="1" x14ac:dyDescent="0.2">
      <c r="B2016" s="9"/>
    </row>
    <row r="2017" spans="2:2" ht="15.75" customHeight="1" x14ac:dyDescent="0.2">
      <c r="B2017" s="9"/>
    </row>
    <row r="2018" spans="2:2" ht="15.75" customHeight="1" x14ac:dyDescent="0.2">
      <c r="B2018" s="9"/>
    </row>
    <row r="2019" spans="2:2" ht="15.75" customHeight="1" x14ac:dyDescent="0.2">
      <c r="B2019" s="9"/>
    </row>
    <row r="2020" spans="2:2" ht="15.75" customHeight="1" x14ac:dyDescent="0.2">
      <c r="B2020" s="9"/>
    </row>
    <row r="2021" spans="2:2" ht="15.75" customHeight="1" x14ac:dyDescent="0.2">
      <c r="B2021" s="9"/>
    </row>
    <row r="2022" spans="2:2" ht="15.75" customHeight="1" x14ac:dyDescent="0.2">
      <c r="B2022" s="9"/>
    </row>
    <row r="2023" spans="2:2" ht="15.75" customHeight="1" x14ac:dyDescent="0.2">
      <c r="B2023" s="9"/>
    </row>
    <row r="2024" spans="2:2" ht="15.75" customHeight="1" x14ac:dyDescent="0.2">
      <c r="B2024" s="9"/>
    </row>
    <row r="2025" spans="2:2" ht="15.75" customHeight="1" x14ac:dyDescent="0.2">
      <c r="B2025" s="9"/>
    </row>
    <row r="2026" spans="2:2" ht="15.75" customHeight="1" x14ac:dyDescent="0.2">
      <c r="B2026" s="9"/>
    </row>
    <row r="2027" spans="2:2" ht="15.75" customHeight="1" x14ac:dyDescent="0.2">
      <c r="B2027" s="9"/>
    </row>
    <row r="2028" spans="2:2" ht="15.75" customHeight="1" x14ac:dyDescent="0.2">
      <c r="B2028" s="9"/>
    </row>
    <row r="2029" spans="2:2" ht="15.75" customHeight="1" x14ac:dyDescent="0.2">
      <c r="B2029" s="9"/>
    </row>
    <row r="2030" spans="2:2" ht="15.75" customHeight="1" x14ac:dyDescent="0.2">
      <c r="B2030" s="9"/>
    </row>
    <row r="2031" spans="2:2" ht="15.75" customHeight="1" x14ac:dyDescent="0.2">
      <c r="B2031" s="9"/>
    </row>
    <row r="2032" spans="2:2" ht="15.75" customHeight="1" x14ac:dyDescent="0.2">
      <c r="B2032" s="9"/>
    </row>
    <row r="2033" spans="2:2" ht="15.75" customHeight="1" x14ac:dyDescent="0.2">
      <c r="B2033" s="9"/>
    </row>
    <row r="2034" spans="2:2" ht="15.75" customHeight="1" x14ac:dyDescent="0.2">
      <c r="B2034" s="9"/>
    </row>
    <row r="2035" spans="2:2" ht="15.75" customHeight="1" x14ac:dyDescent="0.2">
      <c r="B2035" s="9"/>
    </row>
    <row r="2036" spans="2:2" ht="15.75" customHeight="1" x14ac:dyDescent="0.2">
      <c r="B2036" s="9"/>
    </row>
    <row r="2037" spans="2:2" ht="15.75" customHeight="1" x14ac:dyDescent="0.2">
      <c r="B2037" s="9"/>
    </row>
    <row r="2038" spans="2:2" ht="15.75" customHeight="1" x14ac:dyDescent="0.2">
      <c r="B2038" s="9"/>
    </row>
    <row r="2039" spans="2:2" ht="15.75" customHeight="1" x14ac:dyDescent="0.2">
      <c r="B2039" s="9"/>
    </row>
    <row r="2040" spans="2:2" ht="15.75" customHeight="1" x14ac:dyDescent="0.2">
      <c r="B2040" s="9"/>
    </row>
    <row r="2041" spans="2:2" ht="15.75" customHeight="1" x14ac:dyDescent="0.2">
      <c r="B2041" s="9"/>
    </row>
    <row r="2042" spans="2:2" ht="15.75" customHeight="1" x14ac:dyDescent="0.2">
      <c r="B2042" s="9"/>
    </row>
    <row r="2043" spans="2:2" ht="15.75" customHeight="1" x14ac:dyDescent="0.2">
      <c r="B2043" s="9"/>
    </row>
    <row r="2044" spans="2:2" ht="15.75" customHeight="1" x14ac:dyDescent="0.2">
      <c r="B2044" s="9"/>
    </row>
    <row r="2045" spans="2:2" ht="15.75" customHeight="1" x14ac:dyDescent="0.2">
      <c r="B2045" s="9"/>
    </row>
    <row r="2046" spans="2:2" ht="15.75" customHeight="1" x14ac:dyDescent="0.2">
      <c r="B2046" s="9"/>
    </row>
    <row r="2047" spans="2:2" ht="15.75" customHeight="1" x14ac:dyDescent="0.2">
      <c r="B2047" s="9"/>
    </row>
    <row r="2048" spans="2:2" ht="15.75" customHeight="1" x14ac:dyDescent="0.2">
      <c r="B2048" s="9"/>
    </row>
    <row r="2049" spans="2:2" ht="15.75" customHeight="1" x14ac:dyDescent="0.2">
      <c r="B2049" s="9"/>
    </row>
    <row r="2050" spans="2:2" ht="15.75" customHeight="1" x14ac:dyDescent="0.2">
      <c r="B2050" s="9"/>
    </row>
    <row r="2051" spans="2:2" ht="15.75" customHeight="1" x14ac:dyDescent="0.2">
      <c r="B2051" s="9"/>
    </row>
    <row r="2052" spans="2:2" ht="15.75" customHeight="1" x14ac:dyDescent="0.2">
      <c r="B2052" s="9"/>
    </row>
    <row r="2053" spans="2:2" ht="15.75" customHeight="1" x14ac:dyDescent="0.2">
      <c r="B2053" s="9"/>
    </row>
    <row r="2054" spans="2:2" ht="15.75" customHeight="1" x14ac:dyDescent="0.2">
      <c r="B2054" s="9"/>
    </row>
    <row r="2055" spans="2:2" ht="15.75" customHeight="1" x14ac:dyDescent="0.2">
      <c r="B2055" s="9"/>
    </row>
    <row r="2056" spans="2:2" ht="15.75" customHeight="1" x14ac:dyDescent="0.2">
      <c r="B2056" s="9"/>
    </row>
    <row r="2057" spans="2:2" ht="15.75" customHeight="1" x14ac:dyDescent="0.2">
      <c r="B2057" s="9"/>
    </row>
    <row r="2058" spans="2:2" ht="15.75" customHeight="1" x14ac:dyDescent="0.2">
      <c r="B2058" s="9"/>
    </row>
    <row r="2059" spans="2:2" ht="15.75" customHeight="1" x14ac:dyDescent="0.2">
      <c r="B2059" s="9"/>
    </row>
    <row r="2060" spans="2:2" ht="15.75" customHeight="1" x14ac:dyDescent="0.2">
      <c r="B2060" s="9"/>
    </row>
    <row r="2061" spans="2:2" ht="15.75" customHeight="1" x14ac:dyDescent="0.2">
      <c r="B2061" s="9"/>
    </row>
    <row r="2062" spans="2:2" ht="15.75" customHeight="1" x14ac:dyDescent="0.2">
      <c r="B2062" s="9"/>
    </row>
    <row r="2063" spans="2:2" ht="15.75" customHeight="1" x14ac:dyDescent="0.2">
      <c r="B2063" s="9"/>
    </row>
    <row r="2064" spans="2:2" ht="15.75" customHeight="1" x14ac:dyDescent="0.2">
      <c r="B2064" s="9"/>
    </row>
    <row r="2065" spans="2:2" ht="15.75" customHeight="1" x14ac:dyDescent="0.2">
      <c r="B2065" s="9"/>
    </row>
    <row r="2066" spans="2:2" ht="15.75" customHeight="1" x14ac:dyDescent="0.2">
      <c r="B2066" s="9"/>
    </row>
    <row r="2067" spans="2:2" ht="15.75" customHeight="1" x14ac:dyDescent="0.2">
      <c r="B2067" s="9"/>
    </row>
    <row r="2068" spans="2:2" ht="15.75" customHeight="1" x14ac:dyDescent="0.2">
      <c r="B2068" s="9"/>
    </row>
    <row r="2069" spans="2:2" ht="15.75" customHeight="1" x14ac:dyDescent="0.2">
      <c r="B2069" s="9"/>
    </row>
    <row r="2070" spans="2:2" ht="15.75" customHeight="1" x14ac:dyDescent="0.2">
      <c r="B2070" s="9"/>
    </row>
    <row r="2071" spans="2:2" ht="15.75" customHeight="1" x14ac:dyDescent="0.2">
      <c r="B2071" s="9"/>
    </row>
    <row r="2072" spans="2:2" ht="15.75" customHeight="1" x14ac:dyDescent="0.2">
      <c r="B2072" s="9"/>
    </row>
    <row r="2073" spans="2:2" ht="15.75" customHeight="1" x14ac:dyDescent="0.2">
      <c r="B2073" s="9"/>
    </row>
    <row r="2074" spans="2:2" ht="15.75" customHeight="1" x14ac:dyDescent="0.2">
      <c r="B2074" s="9"/>
    </row>
    <row r="2075" spans="2:2" ht="15.75" customHeight="1" x14ac:dyDescent="0.2">
      <c r="B2075" s="9"/>
    </row>
    <row r="2076" spans="2:2" ht="15.75" customHeight="1" x14ac:dyDescent="0.2">
      <c r="B2076" s="9"/>
    </row>
    <row r="2077" spans="2:2" ht="15.75" customHeight="1" x14ac:dyDescent="0.2">
      <c r="B2077" s="9"/>
    </row>
    <row r="2078" spans="2:2" ht="15.75" customHeight="1" x14ac:dyDescent="0.2">
      <c r="B2078" s="9"/>
    </row>
    <row r="2079" spans="2:2" ht="15.75" customHeight="1" x14ac:dyDescent="0.2">
      <c r="B2079" s="9"/>
    </row>
    <row r="2080" spans="2:2" ht="15.75" customHeight="1" x14ac:dyDescent="0.2">
      <c r="B2080" s="9"/>
    </row>
    <row r="2081" spans="2:2" ht="15.75" customHeight="1" x14ac:dyDescent="0.2">
      <c r="B2081" s="9"/>
    </row>
    <row r="2082" spans="2:2" ht="15.75" customHeight="1" x14ac:dyDescent="0.2">
      <c r="B2082" s="9"/>
    </row>
    <row r="2083" spans="2:2" ht="15.75" customHeight="1" x14ac:dyDescent="0.2">
      <c r="B2083" s="9"/>
    </row>
    <row r="2084" spans="2:2" ht="15.75" customHeight="1" x14ac:dyDescent="0.2">
      <c r="B2084" s="9"/>
    </row>
    <row r="2085" spans="2:2" ht="15.75" customHeight="1" x14ac:dyDescent="0.2">
      <c r="B2085" s="9"/>
    </row>
    <row r="2086" spans="2:2" ht="15.75" customHeight="1" x14ac:dyDescent="0.2">
      <c r="B2086" s="9"/>
    </row>
    <row r="2087" spans="2:2" ht="15.75" customHeight="1" x14ac:dyDescent="0.2">
      <c r="B2087" s="9"/>
    </row>
    <row r="2088" spans="2:2" ht="15.75" customHeight="1" x14ac:dyDescent="0.2">
      <c r="B2088" s="9"/>
    </row>
    <row r="2089" spans="2:2" ht="15.75" customHeight="1" x14ac:dyDescent="0.2">
      <c r="B2089" s="9"/>
    </row>
    <row r="2090" spans="2:2" ht="15.75" customHeight="1" x14ac:dyDescent="0.2">
      <c r="B2090" s="9"/>
    </row>
    <row r="2091" spans="2:2" ht="15.75" customHeight="1" x14ac:dyDescent="0.2">
      <c r="B2091" s="9"/>
    </row>
    <row r="2092" spans="2:2" ht="15.75" customHeight="1" x14ac:dyDescent="0.2">
      <c r="B2092" s="9"/>
    </row>
    <row r="2093" spans="2:2" ht="15.75" customHeight="1" x14ac:dyDescent="0.2">
      <c r="B2093" s="9"/>
    </row>
    <row r="2094" spans="2:2" ht="15.75" customHeight="1" x14ac:dyDescent="0.2">
      <c r="B2094" s="9"/>
    </row>
    <row r="2095" spans="2:2" ht="15.75" customHeight="1" x14ac:dyDescent="0.2">
      <c r="B2095" s="9"/>
    </row>
    <row r="2096" spans="2:2" ht="15.75" customHeight="1" x14ac:dyDescent="0.2">
      <c r="B2096" s="9"/>
    </row>
    <row r="2097" spans="2:2" ht="15.75" customHeight="1" x14ac:dyDescent="0.2">
      <c r="B2097" s="9"/>
    </row>
    <row r="2098" spans="2:2" ht="15.75" customHeight="1" x14ac:dyDescent="0.2">
      <c r="B2098" s="9"/>
    </row>
    <row r="2099" spans="2:2" ht="15.75" customHeight="1" x14ac:dyDescent="0.2">
      <c r="B2099" s="9"/>
    </row>
    <row r="2100" spans="2:2" ht="15.75" customHeight="1" x14ac:dyDescent="0.2">
      <c r="B2100" s="9"/>
    </row>
    <row r="2101" spans="2:2" ht="15.75" customHeight="1" x14ac:dyDescent="0.2">
      <c r="B2101" s="9"/>
    </row>
    <row r="2102" spans="2:2" ht="15.75" customHeight="1" x14ac:dyDescent="0.2">
      <c r="B2102" s="9"/>
    </row>
    <row r="2103" spans="2:2" ht="15.75" customHeight="1" x14ac:dyDescent="0.2">
      <c r="B2103" s="9"/>
    </row>
    <row r="2104" spans="2:2" ht="15.75" customHeight="1" x14ac:dyDescent="0.2">
      <c r="B2104" s="9"/>
    </row>
    <row r="2105" spans="2:2" ht="15.75" customHeight="1" x14ac:dyDescent="0.2">
      <c r="B2105" s="9"/>
    </row>
    <row r="2106" spans="2:2" ht="15.75" customHeight="1" x14ac:dyDescent="0.2">
      <c r="B2106" s="9"/>
    </row>
    <row r="2107" spans="2:2" ht="15.75" customHeight="1" x14ac:dyDescent="0.2">
      <c r="B2107" s="9"/>
    </row>
    <row r="2108" spans="2:2" ht="15.75" customHeight="1" x14ac:dyDescent="0.2">
      <c r="B2108" s="9"/>
    </row>
    <row r="2109" spans="2:2" ht="15.75" customHeight="1" x14ac:dyDescent="0.2">
      <c r="B2109" s="9"/>
    </row>
    <row r="2110" spans="2:2" ht="15.75" customHeight="1" x14ac:dyDescent="0.2">
      <c r="B2110" s="9"/>
    </row>
    <row r="2111" spans="2:2" ht="15.75" customHeight="1" x14ac:dyDescent="0.2">
      <c r="B2111" s="9"/>
    </row>
    <row r="2112" spans="2:2" ht="15.75" customHeight="1" x14ac:dyDescent="0.2">
      <c r="B2112" s="9"/>
    </row>
    <row r="2113" spans="2:2" ht="15.75" customHeight="1" x14ac:dyDescent="0.2">
      <c r="B2113" s="9"/>
    </row>
    <row r="2114" spans="2:2" ht="15.75" customHeight="1" x14ac:dyDescent="0.2">
      <c r="B2114" s="9"/>
    </row>
    <row r="2115" spans="2:2" ht="15.75" customHeight="1" x14ac:dyDescent="0.2">
      <c r="B2115" s="9"/>
    </row>
    <row r="2116" spans="2:2" ht="15.75" customHeight="1" x14ac:dyDescent="0.2">
      <c r="B2116" s="9"/>
    </row>
    <row r="2117" spans="2:2" ht="15.75" customHeight="1" x14ac:dyDescent="0.2">
      <c r="B2117" s="9"/>
    </row>
    <row r="2118" spans="2:2" ht="15.75" customHeight="1" x14ac:dyDescent="0.2">
      <c r="B2118" s="9"/>
    </row>
    <row r="2119" spans="2:2" ht="15.75" customHeight="1" x14ac:dyDescent="0.2">
      <c r="B2119" s="9"/>
    </row>
    <row r="2120" spans="2:2" ht="15.75" customHeight="1" x14ac:dyDescent="0.2">
      <c r="B2120" s="9"/>
    </row>
    <row r="2121" spans="2:2" ht="15.75" customHeight="1" x14ac:dyDescent="0.2">
      <c r="B2121" s="9"/>
    </row>
    <row r="2122" spans="2:2" ht="15.75" customHeight="1" x14ac:dyDescent="0.2">
      <c r="B2122" s="9"/>
    </row>
    <row r="2123" spans="2:2" ht="15.75" customHeight="1" x14ac:dyDescent="0.2">
      <c r="B2123" s="9"/>
    </row>
    <row r="2124" spans="2:2" ht="15.75" customHeight="1" x14ac:dyDescent="0.2">
      <c r="B2124" s="9"/>
    </row>
    <row r="2125" spans="2:2" ht="15.75" customHeight="1" x14ac:dyDescent="0.2">
      <c r="B2125" s="9"/>
    </row>
    <row r="2126" spans="2:2" ht="15.75" customHeight="1" x14ac:dyDescent="0.2">
      <c r="B2126" s="9"/>
    </row>
    <row r="2127" spans="2:2" ht="15.75" customHeight="1" x14ac:dyDescent="0.2">
      <c r="B2127" s="9"/>
    </row>
    <row r="2128" spans="2:2" ht="15.75" customHeight="1" x14ac:dyDescent="0.2">
      <c r="B2128" s="9"/>
    </row>
    <row r="2129" spans="2:2" ht="15.75" customHeight="1" x14ac:dyDescent="0.2">
      <c r="B2129" s="9"/>
    </row>
    <row r="2130" spans="2:2" ht="15.75" customHeight="1" x14ac:dyDescent="0.2">
      <c r="B2130" s="9"/>
    </row>
    <row r="2131" spans="2:2" ht="15.75" customHeight="1" x14ac:dyDescent="0.2">
      <c r="B2131" s="9"/>
    </row>
    <row r="2132" spans="2:2" ht="15.75" customHeight="1" x14ac:dyDescent="0.2">
      <c r="B2132" s="9"/>
    </row>
    <row r="2133" spans="2:2" ht="15.75" customHeight="1" x14ac:dyDescent="0.2">
      <c r="B2133" s="9"/>
    </row>
    <row r="2134" spans="2:2" ht="15.75" customHeight="1" x14ac:dyDescent="0.2">
      <c r="B2134" s="9"/>
    </row>
    <row r="2135" spans="2:2" ht="15.75" customHeight="1" x14ac:dyDescent="0.2">
      <c r="B2135" s="9"/>
    </row>
    <row r="2136" spans="2:2" ht="15.75" customHeight="1" x14ac:dyDescent="0.2">
      <c r="B2136" s="9"/>
    </row>
    <row r="2137" spans="2:2" ht="15.75" customHeight="1" x14ac:dyDescent="0.2">
      <c r="B2137" s="9"/>
    </row>
    <row r="2138" spans="2:2" ht="15.75" customHeight="1" x14ac:dyDescent="0.2">
      <c r="B2138" s="9"/>
    </row>
    <row r="2139" spans="2:2" ht="15.75" customHeight="1" x14ac:dyDescent="0.2">
      <c r="B2139" s="9"/>
    </row>
    <row r="2140" spans="2:2" ht="15.75" customHeight="1" x14ac:dyDescent="0.2">
      <c r="B2140" s="9"/>
    </row>
    <row r="2141" spans="2:2" ht="15.75" customHeight="1" x14ac:dyDescent="0.2">
      <c r="B2141" s="9"/>
    </row>
    <row r="2142" spans="2:2" ht="15.75" customHeight="1" x14ac:dyDescent="0.2">
      <c r="B2142" s="9"/>
    </row>
    <row r="2143" spans="2:2" ht="15.75" customHeight="1" x14ac:dyDescent="0.2">
      <c r="B2143" s="9"/>
    </row>
    <row r="2144" spans="2:2" ht="15.75" customHeight="1" x14ac:dyDescent="0.2">
      <c r="B2144" s="9"/>
    </row>
    <row r="2145" spans="2:2" ht="15.75" customHeight="1" x14ac:dyDescent="0.2">
      <c r="B2145" s="9"/>
    </row>
    <row r="2146" spans="2:2" ht="15.75" customHeight="1" x14ac:dyDescent="0.2">
      <c r="B2146" s="9"/>
    </row>
    <row r="2147" spans="2:2" ht="15.75" customHeight="1" x14ac:dyDescent="0.2">
      <c r="B2147" s="9"/>
    </row>
    <row r="2148" spans="2:2" ht="15.75" customHeight="1" x14ac:dyDescent="0.2">
      <c r="B2148" s="9"/>
    </row>
    <row r="2149" spans="2:2" ht="15.75" customHeight="1" x14ac:dyDescent="0.2">
      <c r="B2149" s="9"/>
    </row>
    <row r="2150" spans="2:2" ht="15.75" customHeight="1" x14ac:dyDescent="0.2">
      <c r="B2150" s="9"/>
    </row>
    <row r="2151" spans="2:2" ht="15.75" customHeight="1" x14ac:dyDescent="0.2">
      <c r="B2151" s="9"/>
    </row>
    <row r="2152" spans="2:2" ht="15.75" customHeight="1" x14ac:dyDescent="0.2">
      <c r="B2152" s="9"/>
    </row>
    <row r="2153" spans="2:2" ht="15.75" customHeight="1" x14ac:dyDescent="0.2">
      <c r="B2153" s="9"/>
    </row>
    <row r="2154" spans="2:2" ht="15.75" customHeight="1" x14ac:dyDescent="0.2">
      <c r="B2154" s="9"/>
    </row>
    <row r="2155" spans="2:2" ht="15.75" customHeight="1" x14ac:dyDescent="0.2">
      <c r="B2155" s="9"/>
    </row>
    <row r="2156" spans="2:2" ht="15.75" customHeight="1" x14ac:dyDescent="0.2">
      <c r="B2156" s="9"/>
    </row>
    <row r="2157" spans="2:2" ht="15.75" customHeight="1" x14ac:dyDescent="0.2">
      <c r="B2157" s="9"/>
    </row>
    <row r="2158" spans="2:2" ht="15.75" customHeight="1" x14ac:dyDescent="0.2">
      <c r="B2158" s="9"/>
    </row>
    <row r="2159" spans="2:2" ht="15.75" customHeight="1" x14ac:dyDescent="0.2">
      <c r="B2159" s="9"/>
    </row>
    <row r="2160" spans="2:2" ht="15.75" customHeight="1" x14ac:dyDescent="0.2">
      <c r="B2160" s="9"/>
    </row>
    <row r="2161" spans="2:2" ht="15.75" customHeight="1" x14ac:dyDescent="0.2">
      <c r="B2161" s="9"/>
    </row>
    <row r="2162" spans="2:2" ht="15.75" customHeight="1" x14ac:dyDescent="0.2">
      <c r="B2162" s="9"/>
    </row>
    <row r="2163" spans="2:2" ht="15.75" customHeight="1" x14ac:dyDescent="0.2">
      <c r="B2163" s="9"/>
    </row>
    <row r="2164" spans="2:2" ht="15.75" customHeight="1" x14ac:dyDescent="0.2">
      <c r="B2164" s="9"/>
    </row>
    <row r="2165" spans="2:2" ht="15.75" customHeight="1" x14ac:dyDescent="0.2">
      <c r="B2165" s="9"/>
    </row>
    <row r="2166" spans="2:2" ht="15.75" customHeight="1" x14ac:dyDescent="0.2">
      <c r="B2166" s="9"/>
    </row>
    <row r="2167" spans="2:2" ht="15.75" customHeight="1" x14ac:dyDescent="0.2">
      <c r="B2167" s="9"/>
    </row>
    <row r="2168" spans="2:2" ht="15.75" customHeight="1" x14ac:dyDescent="0.2">
      <c r="B2168" s="9"/>
    </row>
    <row r="2169" spans="2:2" ht="15.75" customHeight="1" x14ac:dyDescent="0.2">
      <c r="B2169" s="9"/>
    </row>
    <row r="2170" spans="2:2" ht="15.75" customHeight="1" x14ac:dyDescent="0.2">
      <c r="B2170" s="9"/>
    </row>
    <row r="2171" spans="2:2" ht="15.75" customHeight="1" x14ac:dyDescent="0.2">
      <c r="B2171" s="9"/>
    </row>
    <row r="2172" spans="2:2" ht="15.75" customHeight="1" x14ac:dyDescent="0.2">
      <c r="B2172" s="9"/>
    </row>
    <row r="2173" spans="2:2" ht="15.75" customHeight="1" x14ac:dyDescent="0.2">
      <c r="B2173" s="9"/>
    </row>
    <row r="2174" spans="2:2" ht="15.75" customHeight="1" x14ac:dyDescent="0.2">
      <c r="B2174" s="9"/>
    </row>
    <row r="2175" spans="2:2" ht="15.75" customHeight="1" x14ac:dyDescent="0.2">
      <c r="B2175" s="9"/>
    </row>
    <row r="2176" spans="2:2" ht="15.75" customHeight="1" x14ac:dyDescent="0.2">
      <c r="B2176" s="9"/>
    </row>
    <row r="2177" spans="2:2" ht="15.75" customHeight="1" x14ac:dyDescent="0.2">
      <c r="B2177" s="9"/>
    </row>
    <row r="2178" spans="2:2" ht="15.75" customHeight="1" x14ac:dyDescent="0.2">
      <c r="B2178" s="9"/>
    </row>
    <row r="2179" spans="2:2" ht="15.75" customHeight="1" x14ac:dyDescent="0.2">
      <c r="B2179" s="9"/>
    </row>
    <row r="2180" spans="2:2" ht="15.75" customHeight="1" x14ac:dyDescent="0.2">
      <c r="B2180" s="9"/>
    </row>
    <row r="2181" spans="2:2" ht="15.75" customHeight="1" x14ac:dyDescent="0.2">
      <c r="B2181" s="9"/>
    </row>
    <row r="2182" spans="2:2" ht="15.75" customHeight="1" x14ac:dyDescent="0.2">
      <c r="B2182" s="9"/>
    </row>
    <row r="2183" spans="2:2" ht="15.75" customHeight="1" x14ac:dyDescent="0.2">
      <c r="B2183" s="9"/>
    </row>
    <row r="2184" spans="2:2" ht="15.75" customHeight="1" x14ac:dyDescent="0.2">
      <c r="B2184" s="9"/>
    </row>
    <row r="2185" spans="2:2" ht="15.75" customHeight="1" x14ac:dyDescent="0.2">
      <c r="B2185" s="9"/>
    </row>
    <row r="2186" spans="2:2" ht="15.75" customHeight="1" x14ac:dyDescent="0.2">
      <c r="B2186" s="9"/>
    </row>
    <row r="2187" spans="2:2" ht="15.75" customHeight="1" x14ac:dyDescent="0.2">
      <c r="B2187" s="9"/>
    </row>
    <row r="2188" spans="2:2" ht="15.75" customHeight="1" x14ac:dyDescent="0.2">
      <c r="B2188" s="9"/>
    </row>
    <row r="2189" spans="2:2" ht="15.75" customHeight="1" x14ac:dyDescent="0.2">
      <c r="B2189" s="9"/>
    </row>
    <row r="2190" spans="2:2" ht="15.75" customHeight="1" x14ac:dyDescent="0.2">
      <c r="B2190" s="9"/>
    </row>
    <row r="2191" spans="2:2" ht="15.75" customHeight="1" x14ac:dyDescent="0.2">
      <c r="B2191" s="9"/>
    </row>
    <row r="2192" spans="2:2" ht="15.75" customHeight="1" x14ac:dyDescent="0.2">
      <c r="B2192" s="9"/>
    </row>
    <row r="2193" spans="2:2" ht="15.75" customHeight="1" x14ac:dyDescent="0.2">
      <c r="B2193" s="9"/>
    </row>
    <row r="2194" spans="2:2" ht="15.75" customHeight="1" x14ac:dyDescent="0.2">
      <c r="B2194" s="9"/>
    </row>
    <row r="2195" spans="2:2" ht="15.75" customHeight="1" x14ac:dyDescent="0.2">
      <c r="B2195" s="9"/>
    </row>
    <row r="2196" spans="2:2" ht="15.75" customHeight="1" x14ac:dyDescent="0.2">
      <c r="B2196" s="9"/>
    </row>
    <row r="2197" spans="2:2" ht="15.75" customHeight="1" x14ac:dyDescent="0.2">
      <c r="B2197" s="9"/>
    </row>
    <row r="2198" spans="2:2" ht="15.75" customHeight="1" x14ac:dyDescent="0.2">
      <c r="B2198" s="9"/>
    </row>
    <row r="2199" spans="2:2" ht="15.75" customHeight="1" x14ac:dyDescent="0.2">
      <c r="B2199" s="9"/>
    </row>
    <row r="2200" spans="2:2" ht="15.75" customHeight="1" x14ac:dyDescent="0.2">
      <c r="B2200" s="9"/>
    </row>
    <row r="2201" spans="2:2" ht="15.75" customHeight="1" x14ac:dyDescent="0.2">
      <c r="B2201" s="9"/>
    </row>
    <row r="2202" spans="2:2" ht="15.75" customHeight="1" x14ac:dyDescent="0.2">
      <c r="B2202" s="9"/>
    </row>
    <row r="2203" spans="2:2" ht="15.75" customHeight="1" x14ac:dyDescent="0.2">
      <c r="B2203" s="9"/>
    </row>
    <row r="2204" spans="2:2" ht="15.75" customHeight="1" x14ac:dyDescent="0.2">
      <c r="B2204" s="9"/>
    </row>
    <row r="2205" spans="2:2" ht="15.75" customHeight="1" x14ac:dyDescent="0.2">
      <c r="B2205" s="9"/>
    </row>
    <row r="2206" spans="2:2" ht="15.75" customHeight="1" x14ac:dyDescent="0.2">
      <c r="B2206" s="9"/>
    </row>
    <row r="2207" spans="2:2" ht="15.75" customHeight="1" x14ac:dyDescent="0.2">
      <c r="B2207" s="9"/>
    </row>
    <row r="2208" spans="2:2" ht="15.75" customHeight="1" x14ac:dyDescent="0.2">
      <c r="B2208" s="9"/>
    </row>
    <row r="2209" spans="2:2" ht="15.75" customHeight="1" x14ac:dyDescent="0.2">
      <c r="B2209" s="9"/>
    </row>
    <row r="2210" spans="2:2" ht="15.75" customHeight="1" x14ac:dyDescent="0.2">
      <c r="B2210" s="9"/>
    </row>
    <row r="2211" spans="2:2" ht="15.75" customHeight="1" x14ac:dyDescent="0.2">
      <c r="B2211" s="9"/>
    </row>
    <row r="2212" spans="2:2" ht="15.75" customHeight="1" x14ac:dyDescent="0.2">
      <c r="B2212" s="9"/>
    </row>
    <row r="2213" spans="2:2" ht="15.75" customHeight="1" x14ac:dyDescent="0.2">
      <c r="B2213" s="9"/>
    </row>
    <row r="2214" spans="2:2" ht="15.75" customHeight="1" x14ac:dyDescent="0.2">
      <c r="B2214" s="9"/>
    </row>
    <row r="2215" spans="2:2" ht="15.75" customHeight="1" x14ac:dyDescent="0.2">
      <c r="B2215" s="9"/>
    </row>
    <row r="2216" spans="2:2" ht="15.75" customHeight="1" x14ac:dyDescent="0.2">
      <c r="B2216" s="9"/>
    </row>
    <row r="2217" spans="2:2" ht="15.75" customHeight="1" x14ac:dyDescent="0.2">
      <c r="B2217" s="9"/>
    </row>
    <row r="2218" spans="2:2" ht="15.75" customHeight="1" x14ac:dyDescent="0.2">
      <c r="B2218" s="9"/>
    </row>
    <row r="2219" spans="2:2" ht="15.75" customHeight="1" x14ac:dyDescent="0.2">
      <c r="B2219" s="9"/>
    </row>
    <row r="2220" spans="2:2" ht="15.75" customHeight="1" x14ac:dyDescent="0.2">
      <c r="B2220" s="9"/>
    </row>
    <row r="2221" spans="2:2" ht="15.75" customHeight="1" x14ac:dyDescent="0.2">
      <c r="B2221" s="9"/>
    </row>
    <row r="2222" spans="2:2" ht="15.75" customHeight="1" x14ac:dyDescent="0.2">
      <c r="B2222" s="9"/>
    </row>
    <row r="2223" spans="2:2" ht="15.75" customHeight="1" x14ac:dyDescent="0.2">
      <c r="B2223" s="9"/>
    </row>
    <row r="2224" spans="2:2" ht="15.75" customHeight="1" x14ac:dyDescent="0.2">
      <c r="B2224" s="9"/>
    </row>
    <row r="2225" spans="2:2" ht="15.75" customHeight="1" x14ac:dyDescent="0.2">
      <c r="B2225" s="9"/>
    </row>
    <row r="2226" spans="2:2" ht="15.75" customHeight="1" x14ac:dyDescent="0.2">
      <c r="B2226" s="9"/>
    </row>
    <row r="2227" spans="2:2" ht="15.75" customHeight="1" x14ac:dyDescent="0.2">
      <c r="B2227" s="9"/>
    </row>
    <row r="2228" spans="2:2" ht="15.75" customHeight="1" x14ac:dyDescent="0.2">
      <c r="B2228" s="9"/>
    </row>
    <row r="2229" spans="2:2" ht="15.75" customHeight="1" x14ac:dyDescent="0.2">
      <c r="B2229" s="9"/>
    </row>
    <row r="2230" spans="2:2" ht="15.75" customHeight="1" x14ac:dyDescent="0.2">
      <c r="B2230" s="9"/>
    </row>
    <row r="2231" spans="2:2" ht="15.75" customHeight="1" x14ac:dyDescent="0.2">
      <c r="B2231" s="9"/>
    </row>
    <row r="2232" spans="2:2" ht="15.75" customHeight="1" x14ac:dyDescent="0.2">
      <c r="B2232" s="9"/>
    </row>
    <row r="2233" spans="2:2" ht="15.75" customHeight="1" x14ac:dyDescent="0.2">
      <c r="B2233" s="9"/>
    </row>
    <row r="2234" spans="2:2" ht="15.75" customHeight="1" x14ac:dyDescent="0.2">
      <c r="B2234" s="9"/>
    </row>
    <row r="2235" spans="2:2" ht="15.75" customHeight="1" x14ac:dyDescent="0.2">
      <c r="B2235" s="9"/>
    </row>
    <row r="2236" spans="2:2" ht="15.75" customHeight="1" x14ac:dyDescent="0.2">
      <c r="B2236" s="9"/>
    </row>
    <row r="2237" spans="2:2" ht="15.75" customHeight="1" x14ac:dyDescent="0.2">
      <c r="B2237" s="9"/>
    </row>
    <row r="2238" spans="2:2" ht="15.75" customHeight="1" x14ac:dyDescent="0.2">
      <c r="B2238" s="9"/>
    </row>
    <row r="2239" spans="2:2" ht="15.75" customHeight="1" x14ac:dyDescent="0.2">
      <c r="B2239" s="9"/>
    </row>
    <row r="2240" spans="2:2" ht="15.75" customHeight="1" x14ac:dyDescent="0.2">
      <c r="B2240" s="9"/>
    </row>
    <row r="2241" spans="2:2" ht="15.75" customHeight="1" x14ac:dyDescent="0.2">
      <c r="B2241" s="9"/>
    </row>
    <row r="2242" spans="2:2" ht="15.75" customHeight="1" x14ac:dyDescent="0.2">
      <c r="B2242" s="9"/>
    </row>
    <row r="2243" spans="2:2" ht="15.75" customHeight="1" x14ac:dyDescent="0.2">
      <c r="B2243" s="9"/>
    </row>
    <row r="2244" spans="2:2" ht="15.75" customHeight="1" x14ac:dyDescent="0.2">
      <c r="B2244" s="9"/>
    </row>
    <row r="2245" spans="2:2" ht="15.75" customHeight="1" x14ac:dyDescent="0.2">
      <c r="B2245" s="9"/>
    </row>
    <row r="2246" spans="2:2" ht="15.75" customHeight="1" x14ac:dyDescent="0.2">
      <c r="B2246" s="9"/>
    </row>
    <row r="2247" spans="2:2" ht="15.75" customHeight="1" x14ac:dyDescent="0.2">
      <c r="B2247" s="9"/>
    </row>
    <row r="2248" spans="2:2" ht="15.75" customHeight="1" x14ac:dyDescent="0.2">
      <c r="B2248" s="9"/>
    </row>
    <row r="2249" spans="2:2" ht="15.75" customHeight="1" x14ac:dyDescent="0.2">
      <c r="B2249" s="9"/>
    </row>
    <row r="2250" spans="2:2" ht="15.75" customHeight="1" x14ac:dyDescent="0.2">
      <c r="B2250" s="9"/>
    </row>
    <row r="2251" spans="2:2" ht="15.75" customHeight="1" x14ac:dyDescent="0.2">
      <c r="B2251" s="9"/>
    </row>
    <row r="2252" spans="2:2" ht="15.75" customHeight="1" x14ac:dyDescent="0.2">
      <c r="B2252" s="9"/>
    </row>
    <row r="2253" spans="2:2" ht="15.75" customHeight="1" x14ac:dyDescent="0.2">
      <c r="B2253" s="9"/>
    </row>
    <row r="2254" spans="2:2" ht="15.75" customHeight="1" x14ac:dyDescent="0.2">
      <c r="B2254" s="9"/>
    </row>
    <row r="2255" spans="2:2" ht="15.75" customHeight="1" x14ac:dyDescent="0.2">
      <c r="B2255" s="9"/>
    </row>
    <row r="2256" spans="2:2" ht="15.75" customHeight="1" x14ac:dyDescent="0.2">
      <c r="B2256" s="9"/>
    </row>
    <row r="2257" spans="2:2" ht="15.75" customHeight="1" x14ac:dyDescent="0.2">
      <c r="B2257" s="9"/>
    </row>
    <row r="2258" spans="2:2" ht="15.75" customHeight="1" x14ac:dyDescent="0.2">
      <c r="B2258" s="9"/>
    </row>
    <row r="2259" spans="2:2" ht="15.75" customHeight="1" x14ac:dyDescent="0.2">
      <c r="B2259" s="9"/>
    </row>
    <row r="2260" spans="2:2" ht="15.75" customHeight="1" x14ac:dyDescent="0.2">
      <c r="B2260" s="9"/>
    </row>
    <row r="2261" spans="2:2" ht="15.75" customHeight="1" x14ac:dyDescent="0.2">
      <c r="B2261" s="9"/>
    </row>
    <row r="2262" spans="2:2" ht="15.75" customHeight="1" x14ac:dyDescent="0.2">
      <c r="B2262" s="9"/>
    </row>
    <row r="2263" spans="2:2" ht="15.75" customHeight="1" x14ac:dyDescent="0.2">
      <c r="B2263" s="9"/>
    </row>
    <row r="2264" spans="2:2" ht="15.75" customHeight="1" x14ac:dyDescent="0.2">
      <c r="B2264" s="9"/>
    </row>
    <row r="2265" spans="2:2" ht="15.75" customHeight="1" x14ac:dyDescent="0.2">
      <c r="B2265" s="9"/>
    </row>
    <row r="2266" spans="2:2" ht="15.75" customHeight="1" x14ac:dyDescent="0.2">
      <c r="B2266" s="9"/>
    </row>
    <row r="2267" spans="2:2" ht="15.75" customHeight="1" x14ac:dyDescent="0.2">
      <c r="B2267" s="9"/>
    </row>
    <row r="2268" spans="2:2" ht="15.75" customHeight="1" x14ac:dyDescent="0.2">
      <c r="B2268" s="9"/>
    </row>
    <row r="2269" spans="2:2" ht="15.75" customHeight="1" x14ac:dyDescent="0.2">
      <c r="B2269" s="9"/>
    </row>
    <row r="2270" spans="2:2" ht="15.75" customHeight="1" x14ac:dyDescent="0.2">
      <c r="B2270" s="9"/>
    </row>
    <row r="2271" spans="2:2" ht="15.75" customHeight="1" x14ac:dyDescent="0.2">
      <c r="B2271" s="9"/>
    </row>
    <row r="2272" spans="2:2" ht="15.75" customHeight="1" x14ac:dyDescent="0.2">
      <c r="B2272" s="9"/>
    </row>
    <row r="2273" spans="2:2" ht="15.75" customHeight="1" x14ac:dyDescent="0.2">
      <c r="B2273" s="9"/>
    </row>
    <row r="2274" spans="2:2" ht="15.75" customHeight="1" x14ac:dyDescent="0.2">
      <c r="B2274" s="9"/>
    </row>
    <row r="2275" spans="2:2" ht="15.75" customHeight="1" x14ac:dyDescent="0.2">
      <c r="B2275" s="9"/>
    </row>
    <row r="2276" spans="2:2" ht="15.75" customHeight="1" x14ac:dyDescent="0.2">
      <c r="B2276" s="9"/>
    </row>
    <row r="2277" spans="2:2" ht="15.75" customHeight="1" x14ac:dyDescent="0.2">
      <c r="B2277" s="9"/>
    </row>
    <row r="2278" spans="2:2" ht="15.75" customHeight="1" x14ac:dyDescent="0.2">
      <c r="B2278" s="9"/>
    </row>
    <row r="2279" spans="2:2" ht="15.75" customHeight="1" x14ac:dyDescent="0.2">
      <c r="B2279" s="9"/>
    </row>
    <row r="2280" spans="2:2" ht="15.75" customHeight="1" x14ac:dyDescent="0.2">
      <c r="B2280" s="9"/>
    </row>
    <row r="2281" spans="2:2" ht="15.75" customHeight="1" x14ac:dyDescent="0.2">
      <c r="B2281" s="9"/>
    </row>
    <row r="2282" spans="2:2" ht="15.75" customHeight="1" x14ac:dyDescent="0.2">
      <c r="B2282" s="9"/>
    </row>
    <row r="2283" spans="2:2" ht="15.75" customHeight="1" x14ac:dyDescent="0.2">
      <c r="B2283" s="9"/>
    </row>
    <row r="2284" spans="2:2" ht="15.75" customHeight="1" x14ac:dyDescent="0.2">
      <c r="B2284" s="9"/>
    </row>
    <row r="2285" spans="2:2" ht="15.75" customHeight="1" x14ac:dyDescent="0.2">
      <c r="B2285" s="9"/>
    </row>
    <row r="2286" spans="2:2" ht="15.75" customHeight="1" x14ac:dyDescent="0.2">
      <c r="B2286" s="9"/>
    </row>
    <row r="2287" spans="2:2" ht="15.75" customHeight="1" x14ac:dyDescent="0.2">
      <c r="B2287" s="9"/>
    </row>
    <row r="2288" spans="2:2" ht="15.75" customHeight="1" x14ac:dyDescent="0.2">
      <c r="B2288" s="9"/>
    </row>
    <row r="2289" spans="2:2" ht="15.75" customHeight="1" x14ac:dyDescent="0.2">
      <c r="B2289" s="9"/>
    </row>
    <row r="2290" spans="2:2" ht="15.75" customHeight="1" x14ac:dyDescent="0.2">
      <c r="B2290" s="9"/>
    </row>
    <row r="2291" spans="2:2" ht="15.75" customHeight="1" x14ac:dyDescent="0.2">
      <c r="B2291" s="9"/>
    </row>
    <row r="2292" spans="2:2" ht="15.75" customHeight="1" x14ac:dyDescent="0.2">
      <c r="B2292" s="9"/>
    </row>
    <row r="2293" spans="2:2" ht="15.75" customHeight="1" x14ac:dyDescent="0.2">
      <c r="B2293" s="9"/>
    </row>
    <row r="2294" spans="2:2" ht="15.75" customHeight="1" x14ac:dyDescent="0.2">
      <c r="B2294" s="9"/>
    </row>
    <row r="2295" spans="2:2" ht="15.75" customHeight="1" x14ac:dyDescent="0.2">
      <c r="B2295" s="9"/>
    </row>
    <row r="2296" spans="2:2" ht="15.75" customHeight="1" x14ac:dyDescent="0.2">
      <c r="B2296" s="9"/>
    </row>
    <row r="2297" spans="2:2" ht="15.75" customHeight="1" x14ac:dyDescent="0.2">
      <c r="B2297" s="9"/>
    </row>
    <row r="2298" spans="2:2" ht="15.75" customHeight="1" x14ac:dyDescent="0.2">
      <c r="B2298" s="9"/>
    </row>
    <row r="2299" spans="2:2" ht="15.75" customHeight="1" x14ac:dyDescent="0.2">
      <c r="B2299" s="9"/>
    </row>
    <row r="2300" spans="2:2" ht="15.75" customHeight="1" x14ac:dyDescent="0.2">
      <c r="B2300" s="9"/>
    </row>
    <row r="2301" spans="2:2" ht="15.75" customHeight="1" x14ac:dyDescent="0.2">
      <c r="B2301" s="9"/>
    </row>
    <row r="2302" spans="2:2" ht="15.75" customHeight="1" x14ac:dyDescent="0.2">
      <c r="B2302" s="9"/>
    </row>
    <row r="2303" spans="2:2" ht="15.75" customHeight="1" x14ac:dyDescent="0.2">
      <c r="B2303" s="9"/>
    </row>
    <row r="2304" spans="2:2" ht="15.75" customHeight="1" x14ac:dyDescent="0.2">
      <c r="B2304" s="9"/>
    </row>
    <row r="2305" spans="2:2" ht="15.75" customHeight="1" x14ac:dyDescent="0.2">
      <c r="B2305" s="9"/>
    </row>
    <row r="2306" spans="2:2" ht="15.75" customHeight="1" x14ac:dyDescent="0.2">
      <c r="B2306" s="9"/>
    </row>
    <row r="2307" spans="2:2" ht="15.75" customHeight="1" x14ac:dyDescent="0.2">
      <c r="B2307" s="9"/>
    </row>
    <row r="2308" spans="2:2" ht="15.75" customHeight="1" x14ac:dyDescent="0.2">
      <c r="B2308" s="9"/>
    </row>
    <row r="2309" spans="2:2" ht="15.75" customHeight="1" x14ac:dyDescent="0.2">
      <c r="B2309" s="9"/>
    </row>
    <row r="2310" spans="2:2" ht="15.75" customHeight="1" x14ac:dyDescent="0.2">
      <c r="B2310" s="9"/>
    </row>
    <row r="2311" spans="2:2" ht="15.75" customHeight="1" x14ac:dyDescent="0.2">
      <c r="B2311" s="9"/>
    </row>
    <row r="2312" spans="2:2" ht="15.75" customHeight="1" x14ac:dyDescent="0.2">
      <c r="B2312" s="9"/>
    </row>
    <row r="2313" spans="2:2" ht="15.75" customHeight="1" x14ac:dyDescent="0.2">
      <c r="B2313" s="9"/>
    </row>
    <row r="2314" spans="2:2" ht="15.75" customHeight="1" x14ac:dyDescent="0.2">
      <c r="B2314" s="9"/>
    </row>
    <row r="2315" spans="2:2" ht="15.75" customHeight="1" x14ac:dyDescent="0.2">
      <c r="B2315" s="9"/>
    </row>
    <row r="2316" spans="2:2" ht="15.75" customHeight="1" x14ac:dyDescent="0.2">
      <c r="B2316" s="9"/>
    </row>
    <row r="2317" spans="2:2" ht="15.75" customHeight="1" x14ac:dyDescent="0.2">
      <c r="B2317" s="9"/>
    </row>
    <row r="2318" spans="2:2" ht="15.75" customHeight="1" x14ac:dyDescent="0.2">
      <c r="B2318" s="9"/>
    </row>
    <row r="2319" spans="2:2" ht="15.75" customHeight="1" x14ac:dyDescent="0.2">
      <c r="B2319" s="9"/>
    </row>
    <row r="2320" spans="2:2" ht="15.75" customHeight="1" x14ac:dyDescent="0.2">
      <c r="B2320" s="9"/>
    </row>
    <row r="2321" spans="2:2" ht="15.75" customHeight="1" x14ac:dyDescent="0.2">
      <c r="B2321" s="9"/>
    </row>
    <row r="2322" spans="2:2" ht="15.75" customHeight="1" x14ac:dyDescent="0.2">
      <c r="B2322" s="9"/>
    </row>
    <row r="2323" spans="2:2" ht="15.75" customHeight="1" x14ac:dyDescent="0.2">
      <c r="B2323" s="9"/>
    </row>
    <row r="2324" spans="2:2" ht="15.75" customHeight="1" x14ac:dyDescent="0.2">
      <c r="B2324" s="9"/>
    </row>
    <row r="2325" spans="2:2" ht="15.75" customHeight="1" x14ac:dyDescent="0.2">
      <c r="B2325" s="9"/>
    </row>
    <row r="2326" spans="2:2" ht="15.75" customHeight="1" x14ac:dyDescent="0.2">
      <c r="B2326" s="9"/>
    </row>
    <row r="2327" spans="2:2" ht="15.75" customHeight="1" x14ac:dyDescent="0.2">
      <c r="B2327" s="9"/>
    </row>
    <row r="2328" spans="2:2" ht="15.75" customHeight="1" x14ac:dyDescent="0.2">
      <c r="B2328" s="9"/>
    </row>
    <row r="2329" spans="2:2" ht="15.75" customHeight="1" x14ac:dyDescent="0.2">
      <c r="B2329" s="9"/>
    </row>
    <row r="2330" spans="2:2" ht="15.75" customHeight="1" x14ac:dyDescent="0.2">
      <c r="B2330" s="9"/>
    </row>
    <row r="2331" spans="2:2" ht="15.75" customHeight="1" x14ac:dyDescent="0.2">
      <c r="B2331" s="9"/>
    </row>
    <row r="2332" spans="2:2" ht="15.75" customHeight="1" x14ac:dyDescent="0.2">
      <c r="B2332" s="9"/>
    </row>
    <row r="2333" spans="2:2" ht="15.75" customHeight="1" x14ac:dyDescent="0.2">
      <c r="B2333" s="9"/>
    </row>
    <row r="2334" spans="2:2" ht="15.75" customHeight="1" x14ac:dyDescent="0.2">
      <c r="B2334" s="9"/>
    </row>
    <row r="2335" spans="2:2" ht="15.75" customHeight="1" x14ac:dyDescent="0.2">
      <c r="B2335" s="9"/>
    </row>
    <row r="2336" spans="2:2" ht="15.75" customHeight="1" x14ac:dyDescent="0.2">
      <c r="B2336" s="9"/>
    </row>
    <row r="2337" spans="2:2" ht="15.75" customHeight="1" x14ac:dyDescent="0.2">
      <c r="B2337" s="9"/>
    </row>
    <row r="2338" spans="2:2" ht="15.75" customHeight="1" x14ac:dyDescent="0.2">
      <c r="B2338" s="9"/>
    </row>
    <row r="2339" spans="2:2" ht="15.75" customHeight="1" x14ac:dyDescent="0.2">
      <c r="B2339" s="9"/>
    </row>
    <row r="2340" spans="2:2" ht="15.75" customHeight="1" x14ac:dyDescent="0.2">
      <c r="B2340" s="9"/>
    </row>
    <row r="2341" spans="2:2" ht="15.75" customHeight="1" x14ac:dyDescent="0.2">
      <c r="B2341" s="9"/>
    </row>
    <row r="2342" spans="2:2" ht="15.75" customHeight="1" x14ac:dyDescent="0.2">
      <c r="B2342" s="9"/>
    </row>
    <row r="2343" spans="2:2" ht="15.75" customHeight="1" x14ac:dyDescent="0.2">
      <c r="B2343" s="9"/>
    </row>
    <row r="2344" spans="2:2" ht="15.75" customHeight="1" x14ac:dyDescent="0.2">
      <c r="B2344" s="9"/>
    </row>
    <row r="2345" spans="2:2" ht="15.75" customHeight="1" x14ac:dyDescent="0.2">
      <c r="B2345" s="9"/>
    </row>
    <row r="2346" spans="2:2" ht="15.75" customHeight="1" x14ac:dyDescent="0.2">
      <c r="B2346" s="9"/>
    </row>
    <row r="2347" spans="2:2" ht="15.75" customHeight="1" x14ac:dyDescent="0.2">
      <c r="B2347" s="9"/>
    </row>
    <row r="2348" spans="2:2" ht="15.75" customHeight="1" x14ac:dyDescent="0.2">
      <c r="B2348" s="9"/>
    </row>
    <row r="2349" spans="2:2" ht="15.75" customHeight="1" x14ac:dyDescent="0.2">
      <c r="B2349" s="9"/>
    </row>
    <row r="2350" spans="2:2" ht="15.75" customHeight="1" x14ac:dyDescent="0.2">
      <c r="B2350" s="9"/>
    </row>
    <row r="2351" spans="2:2" ht="15.75" customHeight="1" x14ac:dyDescent="0.2">
      <c r="B2351" s="9"/>
    </row>
    <row r="2352" spans="2:2" ht="15.75" customHeight="1" x14ac:dyDescent="0.2">
      <c r="B2352" s="9"/>
    </row>
    <row r="2353" spans="2:2" ht="15.75" customHeight="1" x14ac:dyDescent="0.2">
      <c r="B2353" s="9"/>
    </row>
    <row r="2354" spans="2:2" ht="15.75" customHeight="1" x14ac:dyDescent="0.2">
      <c r="B2354" s="9"/>
    </row>
    <row r="2355" spans="2:2" ht="15.75" customHeight="1" x14ac:dyDescent="0.2">
      <c r="B2355" s="9"/>
    </row>
    <row r="2356" spans="2:2" ht="15.75" customHeight="1" x14ac:dyDescent="0.2">
      <c r="B2356" s="9"/>
    </row>
    <row r="2357" spans="2:2" ht="15.75" customHeight="1" x14ac:dyDescent="0.2">
      <c r="B2357" s="9"/>
    </row>
    <row r="2358" spans="2:2" ht="15.75" customHeight="1" x14ac:dyDescent="0.2">
      <c r="B2358" s="9"/>
    </row>
    <row r="2359" spans="2:2" ht="15.75" customHeight="1" x14ac:dyDescent="0.2">
      <c r="B2359" s="9"/>
    </row>
    <row r="2360" spans="2:2" ht="15.75" customHeight="1" x14ac:dyDescent="0.2">
      <c r="B2360" s="9"/>
    </row>
    <row r="2361" spans="2:2" ht="15.75" customHeight="1" x14ac:dyDescent="0.2">
      <c r="B2361" s="9"/>
    </row>
    <row r="2362" spans="2:2" ht="15.75" customHeight="1" x14ac:dyDescent="0.2">
      <c r="B2362" s="9"/>
    </row>
    <row r="2363" spans="2:2" ht="15.75" customHeight="1" x14ac:dyDescent="0.2">
      <c r="B2363" s="9"/>
    </row>
    <row r="2364" spans="2:2" ht="15.75" customHeight="1" x14ac:dyDescent="0.2">
      <c r="B2364" s="9"/>
    </row>
    <row r="2365" spans="2:2" ht="15.75" customHeight="1" x14ac:dyDescent="0.2">
      <c r="B2365" s="9"/>
    </row>
    <row r="2366" spans="2:2" ht="15.75" customHeight="1" x14ac:dyDescent="0.2">
      <c r="B2366" s="9"/>
    </row>
    <row r="2367" spans="2:2" ht="15.75" customHeight="1" x14ac:dyDescent="0.2">
      <c r="B2367" s="9"/>
    </row>
    <row r="2368" spans="2:2" ht="15.75" customHeight="1" x14ac:dyDescent="0.2">
      <c r="B2368" s="9"/>
    </row>
    <row r="2369" spans="2:2" ht="15.75" customHeight="1" x14ac:dyDescent="0.2">
      <c r="B2369" s="9"/>
    </row>
    <row r="2370" spans="2:2" ht="15.75" customHeight="1" x14ac:dyDescent="0.2">
      <c r="B2370" s="9"/>
    </row>
    <row r="2371" spans="2:2" ht="15.75" customHeight="1" x14ac:dyDescent="0.2">
      <c r="B2371" s="9"/>
    </row>
    <row r="2372" spans="2:2" ht="15.75" customHeight="1" x14ac:dyDescent="0.2">
      <c r="B2372" s="9"/>
    </row>
    <row r="2373" spans="2:2" ht="15.75" customHeight="1" x14ac:dyDescent="0.2">
      <c r="B2373" s="9"/>
    </row>
    <row r="2374" spans="2:2" ht="15.75" customHeight="1" x14ac:dyDescent="0.2">
      <c r="B2374" s="9"/>
    </row>
    <row r="2375" spans="2:2" ht="15.75" customHeight="1" x14ac:dyDescent="0.2">
      <c r="B2375" s="9"/>
    </row>
    <row r="2376" spans="2:2" ht="15.75" customHeight="1" x14ac:dyDescent="0.2">
      <c r="B2376" s="9"/>
    </row>
    <row r="2377" spans="2:2" ht="15.75" customHeight="1" x14ac:dyDescent="0.2">
      <c r="B2377" s="9"/>
    </row>
    <row r="2378" spans="2:2" ht="15.75" customHeight="1" x14ac:dyDescent="0.2">
      <c r="B2378" s="9"/>
    </row>
    <row r="2379" spans="2:2" ht="15.75" customHeight="1" x14ac:dyDescent="0.2">
      <c r="B2379" s="9"/>
    </row>
    <row r="2380" spans="2:2" ht="15.75" customHeight="1" x14ac:dyDescent="0.2">
      <c r="B2380" s="9"/>
    </row>
    <row r="2381" spans="2:2" ht="15.75" customHeight="1" x14ac:dyDescent="0.2">
      <c r="B2381" s="9"/>
    </row>
    <row r="2382" spans="2:2" ht="15.75" customHeight="1" x14ac:dyDescent="0.2">
      <c r="B2382" s="9"/>
    </row>
    <row r="2383" spans="2:2" ht="15.75" customHeight="1" x14ac:dyDescent="0.2">
      <c r="B2383" s="9"/>
    </row>
    <row r="2384" spans="2:2" ht="15.75" customHeight="1" x14ac:dyDescent="0.2">
      <c r="B2384" s="9"/>
    </row>
    <row r="2385" spans="2:2" ht="15.75" customHeight="1" x14ac:dyDescent="0.2">
      <c r="B2385" s="9"/>
    </row>
    <row r="2386" spans="2:2" ht="15.75" customHeight="1" x14ac:dyDescent="0.2">
      <c r="B2386" s="9"/>
    </row>
    <row r="2387" spans="2:2" ht="15.75" customHeight="1" x14ac:dyDescent="0.2">
      <c r="B2387" s="9"/>
    </row>
    <row r="2388" spans="2:2" ht="15.75" customHeight="1" x14ac:dyDescent="0.2">
      <c r="B2388" s="9"/>
    </row>
    <row r="2389" spans="2:2" ht="15.75" customHeight="1" x14ac:dyDescent="0.2">
      <c r="B2389" s="9"/>
    </row>
    <row r="2390" spans="2:2" ht="15.75" customHeight="1" x14ac:dyDescent="0.2">
      <c r="B2390" s="9"/>
    </row>
    <row r="2391" spans="2:2" ht="15.75" customHeight="1" x14ac:dyDescent="0.2">
      <c r="B2391" s="9"/>
    </row>
    <row r="2392" spans="2:2" ht="15.75" customHeight="1" x14ac:dyDescent="0.2">
      <c r="B2392" s="9"/>
    </row>
    <row r="2393" spans="2:2" ht="15.75" customHeight="1" x14ac:dyDescent="0.2">
      <c r="B2393" s="9"/>
    </row>
    <row r="2394" spans="2:2" ht="15.75" customHeight="1" x14ac:dyDescent="0.2">
      <c r="B2394" s="9"/>
    </row>
    <row r="2395" spans="2:2" ht="15.75" customHeight="1" x14ac:dyDescent="0.2">
      <c r="B2395" s="9"/>
    </row>
    <row r="2396" spans="2:2" ht="15.75" customHeight="1" x14ac:dyDescent="0.2">
      <c r="B2396" s="9"/>
    </row>
    <row r="2397" spans="2:2" ht="15.75" customHeight="1" x14ac:dyDescent="0.2">
      <c r="B2397" s="9"/>
    </row>
    <row r="2398" spans="2:2" ht="15.75" customHeight="1" x14ac:dyDescent="0.2">
      <c r="B2398" s="9"/>
    </row>
    <row r="2399" spans="2:2" ht="15.75" customHeight="1" x14ac:dyDescent="0.2">
      <c r="B2399" s="9"/>
    </row>
    <row r="2400" spans="2:2" ht="15.75" customHeight="1" x14ac:dyDescent="0.2">
      <c r="B2400" s="9"/>
    </row>
    <row r="2401" spans="2:2" ht="15.75" customHeight="1" x14ac:dyDescent="0.2">
      <c r="B2401" s="9"/>
    </row>
    <row r="2402" spans="2:2" ht="15.75" customHeight="1" x14ac:dyDescent="0.2">
      <c r="B2402" s="9"/>
    </row>
    <row r="2403" spans="2:2" ht="15.75" customHeight="1" x14ac:dyDescent="0.2">
      <c r="B2403" s="9"/>
    </row>
    <row r="2404" spans="2:2" ht="15.75" customHeight="1" x14ac:dyDescent="0.2">
      <c r="B2404" s="9"/>
    </row>
    <row r="2405" spans="2:2" ht="15.75" customHeight="1" x14ac:dyDescent="0.2">
      <c r="B2405" s="9"/>
    </row>
    <row r="2406" spans="2:2" ht="15.75" customHeight="1" x14ac:dyDescent="0.2">
      <c r="B2406" s="9"/>
    </row>
    <row r="2407" spans="2:2" ht="15.75" customHeight="1" x14ac:dyDescent="0.2">
      <c r="B2407" s="9"/>
    </row>
    <row r="2408" spans="2:2" ht="15.75" customHeight="1" x14ac:dyDescent="0.2">
      <c r="B2408" s="9"/>
    </row>
    <row r="2409" spans="2:2" ht="15.75" customHeight="1" x14ac:dyDescent="0.2">
      <c r="B2409" s="9"/>
    </row>
    <row r="2410" spans="2:2" ht="15.75" customHeight="1" x14ac:dyDescent="0.2">
      <c r="B2410" s="9"/>
    </row>
    <row r="2411" spans="2:2" ht="15.75" customHeight="1" x14ac:dyDescent="0.2">
      <c r="B2411" s="9"/>
    </row>
    <row r="2412" spans="2:2" ht="15.75" customHeight="1" x14ac:dyDescent="0.2">
      <c r="B2412" s="9"/>
    </row>
    <row r="2413" spans="2:2" ht="15.75" customHeight="1" x14ac:dyDescent="0.2">
      <c r="B2413" s="9"/>
    </row>
    <row r="2414" spans="2:2" ht="15.75" customHeight="1" x14ac:dyDescent="0.2">
      <c r="B2414" s="9"/>
    </row>
    <row r="2415" spans="2:2" ht="15.75" customHeight="1" x14ac:dyDescent="0.2">
      <c r="B2415" s="9"/>
    </row>
    <row r="2416" spans="2:2" ht="15.75" customHeight="1" x14ac:dyDescent="0.2">
      <c r="B2416" s="9"/>
    </row>
    <row r="2417" spans="2:2" ht="15.75" customHeight="1" x14ac:dyDescent="0.2">
      <c r="B2417" s="9"/>
    </row>
    <row r="2418" spans="2:2" ht="15.75" customHeight="1" x14ac:dyDescent="0.2">
      <c r="B2418" s="9"/>
    </row>
    <row r="2419" spans="2:2" ht="15.75" customHeight="1" x14ac:dyDescent="0.2">
      <c r="B2419" s="9"/>
    </row>
    <row r="2420" spans="2:2" ht="15.75" customHeight="1" x14ac:dyDescent="0.2">
      <c r="B2420" s="9"/>
    </row>
    <row r="2421" spans="2:2" ht="15.75" customHeight="1" x14ac:dyDescent="0.2">
      <c r="B2421" s="9"/>
    </row>
    <row r="2422" spans="2:2" ht="15.75" customHeight="1" x14ac:dyDescent="0.2">
      <c r="B2422" s="9"/>
    </row>
    <row r="2423" spans="2:2" ht="15.75" customHeight="1" x14ac:dyDescent="0.2">
      <c r="B2423" s="9"/>
    </row>
    <row r="2424" spans="2:2" ht="15.75" customHeight="1" x14ac:dyDescent="0.2">
      <c r="B2424" s="9"/>
    </row>
    <row r="2425" spans="2:2" ht="15.75" customHeight="1" x14ac:dyDescent="0.2">
      <c r="B2425" s="9"/>
    </row>
    <row r="2426" spans="2:2" ht="15.75" customHeight="1" x14ac:dyDescent="0.2">
      <c r="B2426" s="9"/>
    </row>
    <row r="2427" spans="2:2" ht="15.75" customHeight="1" x14ac:dyDescent="0.2">
      <c r="B2427" s="9"/>
    </row>
    <row r="2428" spans="2:2" ht="15.75" customHeight="1" x14ac:dyDescent="0.2">
      <c r="B2428" s="9"/>
    </row>
    <row r="2429" spans="2:2" ht="15.75" customHeight="1" x14ac:dyDescent="0.2">
      <c r="B2429" s="9"/>
    </row>
    <row r="2430" spans="2:2" ht="15.75" customHeight="1" x14ac:dyDescent="0.2">
      <c r="B2430" s="9"/>
    </row>
    <row r="2431" spans="2:2" ht="15.75" customHeight="1" x14ac:dyDescent="0.2">
      <c r="B2431" s="9"/>
    </row>
    <row r="2432" spans="2:2" ht="15.75" customHeight="1" x14ac:dyDescent="0.2">
      <c r="B2432" s="9"/>
    </row>
    <row r="2433" spans="2:2" ht="15.75" customHeight="1" x14ac:dyDescent="0.2">
      <c r="B2433" s="9"/>
    </row>
    <row r="2434" spans="2:2" ht="15.75" customHeight="1" x14ac:dyDescent="0.2">
      <c r="B2434" s="9"/>
    </row>
    <row r="2435" spans="2:2" ht="15.75" customHeight="1" x14ac:dyDescent="0.2">
      <c r="B2435" s="9"/>
    </row>
    <row r="2436" spans="2:2" ht="15.75" customHeight="1" x14ac:dyDescent="0.2">
      <c r="B2436" s="9"/>
    </row>
    <row r="2437" spans="2:2" ht="15.75" customHeight="1" x14ac:dyDescent="0.2">
      <c r="B2437" s="9"/>
    </row>
    <row r="2438" spans="2:2" ht="15.75" customHeight="1" x14ac:dyDescent="0.2">
      <c r="B2438" s="9"/>
    </row>
    <row r="2439" spans="2:2" ht="15.75" customHeight="1" x14ac:dyDescent="0.2">
      <c r="B2439" s="9"/>
    </row>
    <row r="2440" spans="2:2" ht="15.75" customHeight="1" x14ac:dyDescent="0.2">
      <c r="B2440" s="9"/>
    </row>
    <row r="2441" spans="2:2" ht="15.75" customHeight="1" x14ac:dyDescent="0.2">
      <c r="B2441" s="9"/>
    </row>
    <row r="2442" spans="2:2" ht="15.75" customHeight="1" x14ac:dyDescent="0.2">
      <c r="B2442" s="9"/>
    </row>
    <row r="2443" spans="2:2" ht="15.75" customHeight="1" x14ac:dyDescent="0.2">
      <c r="B2443" s="9"/>
    </row>
    <row r="2444" spans="2:2" ht="15.75" customHeight="1" x14ac:dyDescent="0.2">
      <c r="B2444" s="9"/>
    </row>
    <row r="2445" spans="2:2" ht="15.75" customHeight="1" x14ac:dyDescent="0.2">
      <c r="B2445" s="9"/>
    </row>
    <row r="2446" spans="2:2" ht="15.75" customHeight="1" x14ac:dyDescent="0.2">
      <c r="B2446" s="9"/>
    </row>
    <row r="2447" spans="2:2" ht="15.75" customHeight="1" x14ac:dyDescent="0.2">
      <c r="B2447" s="9"/>
    </row>
    <row r="2448" spans="2:2" ht="15.75" customHeight="1" x14ac:dyDescent="0.2">
      <c r="B2448" s="9"/>
    </row>
    <row r="2449" spans="2:2" ht="15.75" customHeight="1" x14ac:dyDescent="0.2">
      <c r="B2449" s="9"/>
    </row>
    <row r="2450" spans="2:2" ht="15.75" customHeight="1" x14ac:dyDescent="0.2">
      <c r="B2450" s="9"/>
    </row>
    <row r="2451" spans="2:2" ht="15.75" customHeight="1" x14ac:dyDescent="0.2">
      <c r="B2451" s="9"/>
    </row>
    <row r="2452" spans="2:2" ht="15.75" customHeight="1" x14ac:dyDescent="0.2">
      <c r="B2452" s="9"/>
    </row>
    <row r="2453" spans="2:2" ht="15.75" customHeight="1" x14ac:dyDescent="0.2">
      <c r="B2453" s="9"/>
    </row>
    <row r="2454" spans="2:2" ht="15.75" customHeight="1" x14ac:dyDescent="0.2">
      <c r="B2454" s="9"/>
    </row>
    <row r="2455" spans="2:2" ht="15.75" customHeight="1" x14ac:dyDescent="0.2">
      <c r="B2455" s="9"/>
    </row>
    <row r="2456" spans="2:2" ht="15.75" customHeight="1" x14ac:dyDescent="0.2">
      <c r="B2456" s="9"/>
    </row>
    <row r="2457" spans="2:2" ht="15.75" customHeight="1" x14ac:dyDescent="0.2">
      <c r="B2457" s="9"/>
    </row>
    <row r="2458" spans="2:2" ht="15.75" customHeight="1" x14ac:dyDescent="0.2">
      <c r="B2458" s="9"/>
    </row>
    <row r="2459" spans="2:2" ht="15.75" customHeight="1" x14ac:dyDescent="0.2">
      <c r="B2459" s="9"/>
    </row>
    <row r="2460" spans="2:2" ht="15.75" customHeight="1" x14ac:dyDescent="0.2">
      <c r="B2460" s="9"/>
    </row>
    <row r="2461" spans="2:2" ht="15.75" customHeight="1" x14ac:dyDescent="0.2">
      <c r="B2461" s="9"/>
    </row>
    <row r="2462" spans="2:2" ht="15.75" customHeight="1" x14ac:dyDescent="0.2">
      <c r="B2462" s="9"/>
    </row>
    <row r="2463" spans="2:2" ht="15.75" customHeight="1" x14ac:dyDescent="0.2">
      <c r="B2463" s="9"/>
    </row>
    <row r="2464" spans="2:2" ht="15.75" customHeight="1" x14ac:dyDescent="0.2">
      <c r="B2464" s="9"/>
    </row>
    <row r="2465" spans="2:2" ht="15.75" customHeight="1" x14ac:dyDescent="0.2">
      <c r="B2465" s="9"/>
    </row>
    <row r="2466" spans="2:2" ht="15.75" customHeight="1" x14ac:dyDescent="0.2">
      <c r="B2466" s="9"/>
    </row>
    <row r="2467" spans="2:2" ht="15.75" customHeight="1" x14ac:dyDescent="0.2">
      <c r="B2467" s="9"/>
    </row>
    <row r="2468" spans="2:2" ht="15.75" customHeight="1" x14ac:dyDescent="0.2">
      <c r="B2468" s="9"/>
    </row>
    <row r="2469" spans="2:2" ht="15.75" customHeight="1" x14ac:dyDescent="0.2">
      <c r="B2469" s="9"/>
    </row>
    <row r="2470" spans="2:2" ht="15.75" customHeight="1" x14ac:dyDescent="0.2">
      <c r="B2470" s="9"/>
    </row>
    <row r="2471" spans="2:2" ht="15.75" customHeight="1" x14ac:dyDescent="0.2">
      <c r="B2471" s="9"/>
    </row>
    <row r="2472" spans="2:2" ht="15.75" customHeight="1" x14ac:dyDescent="0.2">
      <c r="B2472" s="9"/>
    </row>
    <row r="2473" spans="2:2" ht="15.75" customHeight="1" x14ac:dyDescent="0.2">
      <c r="B2473" s="9"/>
    </row>
    <row r="2474" spans="2:2" ht="15.75" customHeight="1" x14ac:dyDescent="0.2">
      <c r="B2474" s="9"/>
    </row>
    <row r="2475" spans="2:2" ht="15.75" customHeight="1" x14ac:dyDescent="0.2">
      <c r="B2475" s="9"/>
    </row>
    <row r="2476" spans="2:2" ht="15.75" customHeight="1" x14ac:dyDescent="0.2">
      <c r="B2476" s="9"/>
    </row>
    <row r="2477" spans="2:2" ht="15.75" customHeight="1" x14ac:dyDescent="0.2">
      <c r="B2477" s="9"/>
    </row>
    <row r="2478" spans="2:2" ht="15.75" customHeight="1" x14ac:dyDescent="0.2">
      <c r="B2478" s="9"/>
    </row>
    <row r="2479" spans="2:2" ht="15.75" customHeight="1" x14ac:dyDescent="0.2">
      <c r="B2479" s="9"/>
    </row>
    <row r="2480" spans="2:2" ht="15.75" customHeight="1" x14ac:dyDescent="0.2">
      <c r="B2480" s="9"/>
    </row>
    <row r="2481" spans="2:2" ht="15.75" customHeight="1" x14ac:dyDescent="0.2">
      <c r="B2481" s="9"/>
    </row>
    <row r="2482" spans="2:2" ht="15.75" customHeight="1" x14ac:dyDescent="0.2">
      <c r="B2482" s="9"/>
    </row>
    <row r="2483" spans="2:2" ht="15.75" customHeight="1" x14ac:dyDescent="0.2">
      <c r="B2483" s="9"/>
    </row>
    <row r="2484" spans="2:2" ht="15.75" customHeight="1" x14ac:dyDescent="0.2">
      <c r="B2484" s="9"/>
    </row>
    <row r="2485" spans="2:2" ht="15.75" customHeight="1" x14ac:dyDescent="0.2">
      <c r="B2485" s="9"/>
    </row>
    <row r="2486" spans="2:2" ht="15.75" customHeight="1" x14ac:dyDescent="0.2">
      <c r="B2486" s="9"/>
    </row>
    <row r="2487" spans="2:2" ht="15.75" customHeight="1" x14ac:dyDescent="0.2">
      <c r="B2487" s="9"/>
    </row>
    <row r="2488" spans="2:2" ht="15.75" customHeight="1" x14ac:dyDescent="0.2">
      <c r="B2488" s="9"/>
    </row>
    <row r="2489" spans="2:2" ht="15.75" customHeight="1" x14ac:dyDescent="0.2">
      <c r="B2489" s="9"/>
    </row>
    <row r="2490" spans="2:2" ht="15.75" customHeight="1" x14ac:dyDescent="0.2">
      <c r="B2490" s="9"/>
    </row>
    <row r="2491" spans="2:2" ht="15.75" customHeight="1" x14ac:dyDescent="0.2">
      <c r="B2491" s="9"/>
    </row>
    <row r="2492" spans="2:2" ht="15.75" customHeight="1" x14ac:dyDescent="0.2">
      <c r="B2492" s="9"/>
    </row>
    <row r="2493" spans="2:2" ht="15.75" customHeight="1" x14ac:dyDescent="0.2">
      <c r="B2493" s="9"/>
    </row>
    <row r="2494" spans="2:2" ht="15.75" customHeight="1" x14ac:dyDescent="0.2">
      <c r="B2494" s="9"/>
    </row>
    <row r="2495" spans="2:2" ht="15.75" customHeight="1" x14ac:dyDescent="0.2">
      <c r="B2495" s="9"/>
    </row>
    <row r="2496" spans="2:2" ht="15.75" customHeight="1" x14ac:dyDescent="0.2">
      <c r="B2496" s="9"/>
    </row>
    <row r="2497" spans="2:2" ht="15.75" customHeight="1" x14ac:dyDescent="0.2">
      <c r="B2497" s="9"/>
    </row>
    <row r="2498" spans="2:2" ht="15.75" customHeight="1" x14ac:dyDescent="0.2">
      <c r="B2498" s="9"/>
    </row>
    <row r="2499" spans="2:2" ht="15.75" customHeight="1" x14ac:dyDescent="0.2">
      <c r="B2499" s="9"/>
    </row>
    <row r="2500" spans="2:2" ht="15.75" customHeight="1" x14ac:dyDescent="0.2">
      <c r="B2500" s="9"/>
    </row>
    <row r="2501" spans="2:2" ht="15.75" customHeight="1" x14ac:dyDescent="0.2">
      <c r="B2501" s="9"/>
    </row>
    <row r="2502" spans="2:2" ht="15.75" customHeight="1" x14ac:dyDescent="0.2">
      <c r="B2502" s="9"/>
    </row>
    <row r="2503" spans="2:2" ht="15.75" customHeight="1" x14ac:dyDescent="0.2">
      <c r="B2503" s="9"/>
    </row>
    <row r="2504" spans="2:2" ht="15.75" customHeight="1" x14ac:dyDescent="0.2">
      <c r="B2504" s="9"/>
    </row>
    <row r="2505" spans="2:2" ht="15.75" customHeight="1" x14ac:dyDescent="0.2">
      <c r="B2505" s="9"/>
    </row>
    <row r="2506" spans="2:2" ht="15.75" customHeight="1" x14ac:dyDescent="0.2">
      <c r="B2506" s="9"/>
    </row>
    <row r="2507" spans="2:2" ht="15.75" customHeight="1" x14ac:dyDescent="0.2">
      <c r="B2507" s="9"/>
    </row>
    <row r="2508" spans="2:2" ht="15.75" customHeight="1" x14ac:dyDescent="0.2">
      <c r="B2508" s="9"/>
    </row>
    <row r="2509" spans="2:2" ht="15.75" customHeight="1" x14ac:dyDescent="0.2">
      <c r="B2509" s="9"/>
    </row>
    <row r="2510" spans="2:2" ht="15.75" customHeight="1" x14ac:dyDescent="0.2">
      <c r="B2510" s="9"/>
    </row>
    <row r="2511" spans="2:2" ht="15.75" customHeight="1" x14ac:dyDescent="0.2">
      <c r="B2511" s="9"/>
    </row>
    <row r="2512" spans="2:2" ht="15.75" customHeight="1" x14ac:dyDescent="0.2">
      <c r="B2512" s="9"/>
    </row>
    <row r="2513" spans="2:2" ht="15.75" customHeight="1" x14ac:dyDescent="0.2">
      <c r="B2513" s="9"/>
    </row>
    <row r="2514" spans="2:2" ht="15.75" customHeight="1" x14ac:dyDescent="0.2">
      <c r="B2514" s="9"/>
    </row>
    <row r="2515" spans="2:2" ht="15.75" customHeight="1" x14ac:dyDescent="0.2">
      <c r="B2515" s="9"/>
    </row>
    <row r="2516" spans="2:2" ht="15.75" customHeight="1" x14ac:dyDescent="0.2">
      <c r="B2516" s="9"/>
    </row>
    <row r="2517" spans="2:2" ht="15.75" customHeight="1" x14ac:dyDescent="0.2">
      <c r="B2517" s="9"/>
    </row>
    <row r="2518" spans="2:2" ht="15.75" customHeight="1" x14ac:dyDescent="0.2">
      <c r="B2518" s="9"/>
    </row>
    <row r="2519" spans="2:2" ht="15.75" customHeight="1" x14ac:dyDescent="0.2">
      <c r="B2519" s="9"/>
    </row>
    <row r="2520" spans="2:2" ht="15.75" customHeight="1" x14ac:dyDescent="0.2">
      <c r="B2520" s="9"/>
    </row>
    <row r="2521" spans="2:2" ht="15.75" customHeight="1" x14ac:dyDescent="0.2">
      <c r="B2521" s="9"/>
    </row>
    <row r="2522" spans="2:2" ht="15.75" customHeight="1" x14ac:dyDescent="0.2">
      <c r="B2522" s="9"/>
    </row>
    <row r="2523" spans="2:2" ht="15.75" customHeight="1" x14ac:dyDescent="0.2">
      <c r="B2523" s="9"/>
    </row>
    <row r="2524" spans="2:2" ht="15.75" customHeight="1" x14ac:dyDescent="0.2">
      <c r="B2524" s="9"/>
    </row>
    <row r="2525" spans="2:2" ht="15.75" customHeight="1" x14ac:dyDescent="0.2">
      <c r="B2525" s="9"/>
    </row>
    <row r="2526" spans="2:2" ht="15.75" customHeight="1" x14ac:dyDescent="0.2">
      <c r="B2526" s="9"/>
    </row>
    <row r="2527" spans="2:2" ht="15.75" customHeight="1" x14ac:dyDescent="0.2">
      <c r="B2527" s="9"/>
    </row>
    <row r="2528" spans="2:2" ht="15.75" customHeight="1" x14ac:dyDescent="0.2">
      <c r="B2528" s="9"/>
    </row>
    <row r="2529" spans="2:2" ht="15.75" customHeight="1" x14ac:dyDescent="0.2">
      <c r="B2529" s="9"/>
    </row>
    <row r="2530" spans="2:2" ht="15.75" customHeight="1" x14ac:dyDescent="0.2">
      <c r="B2530" s="9"/>
    </row>
    <row r="2531" spans="2:2" ht="15.75" customHeight="1" x14ac:dyDescent="0.2">
      <c r="B2531" s="9"/>
    </row>
    <row r="2532" spans="2:2" ht="15.75" customHeight="1" x14ac:dyDescent="0.2">
      <c r="B2532" s="9"/>
    </row>
    <row r="2533" spans="2:2" ht="15.75" customHeight="1" x14ac:dyDescent="0.2">
      <c r="B2533" s="9"/>
    </row>
    <row r="2534" spans="2:2" ht="15.75" customHeight="1" x14ac:dyDescent="0.2">
      <c r="B2534" s="9"/>
    </row>
    <row r="2535" spans="2:2" ht="15.75" customHeight="1" x14ac:dyDescent="0.2">
      <c r="B2535" s="9"/>
    </row>
    <row r="2536" spans="2:2" ht="15.75" customHeight="1" x14ac:dyDescent="0.2">
      <c r="B2536" s="9"/>
    </row>
    <row r="2537" spans="2:2" ht="15.75" customHeight="1" x14ac:dyDescent="0.2">
      <c r="B2537" s="9"/>
    </row>
    <row r="2538" spans="2:2" ht="15.75" customHeight="1" x14ac:dyDescent="0.2">
      <c r="B2538" s="9"/>
    </row>
    <row r="2539" spans="2:2" ht="15.75" customHeight="1" x14ac:dyDescent="0.2">
      <c r="B2539" s="9"/>
    </row>
    <row r="2540" spans="2:2" ht="15.75" customHeight="1" x14ac:dyDescent="0.2">
      <c r="B2540" s="9"/>
    </row>
    <row r="2541" spans="2:2" ht="15.75" customHeight="1" x14ac:dyDescent="0.2">
      <c r="B2541" s="9"/>
    </row>
    <row r="2542" spans="2:2" ht="15.75" customHeight="1" x14ac:dyDescent="0.2">
      <c r="B2542" s="9"/>
    </row>
    <row r="2543" spans="2:2" ht="15.75" customHeight="1" x14ac:dyDescent="0.2">
      <c r="B2543" s="9"/>
    </row>
    <row r="2544" spans="2:2" ht="15.75" customHeight="1" x14ac:dyDescent="0.2">
      <c r="B2544" s="9"/>
    </row>
    <row r="2545" spans="2:2" ht="15.75" customHeight="1" x14ac:dyDescent="0.2">
      <c r="B2545" s="9"/>
    </row>
    <row r="2546" spans="2:2" ht="15.75" customHeight="1" x14ac:dyDescent="0.2">
      <c r="B2546" s="9"/>
    </row>
    <row r="2547" spans="2:2" ht="15.75" customHeight="1" x14ac:dyDescent="0.2">
      <c r="B2547" s="9"/>
    </row>
    <row r="2548" spans="2:2" ht="15.75" customHeight="1" x14ac:dyDescent="0.2">
      <c r="B2548" s="9"/>
    </row>
    <row r="2549" spans="2:2" ht="15.75" customHeight="1" x14ac:dyDescent="0.2">
      <c r="B2549" s="9"/>
    </row>
    <row r="2550" spans="2:2" ht="15.75" customHeight="1" x14ac:dyDescent="0.2">
      <c r="B2550" s="9"/>
    </row>
    <row r="2551" spans="2:2" ht="15.75" customHeight="1" x14ac:dyDescent="0.2">
      <c r="B2551" s="9"/>
    </row>
    <row r="2552" spans="2:2" ht="15.75" customHeight="1" x14ac:dyDescent="0.2">
      <c r="B2552" s="9"/>
    </row>
    <row r="2553" spans="2:2" ht="15.75" customHeight="1" x14ac:dyDescent="0.2">
      <c r="B2553" s="9"/>
    </row>
    <row r="2554" spans="2:2" ht="15.75" customHeight="1" x14ac:dyDescent="0.2">
      <c r="B2554" s="9"/>
    </row>
    <row r="2555" spans="2:2" ht="15.75" customHeight="1" x14ac:dyDescent="0.2">
      <c r="B2555" s="9"/>
    </row>
    <row r="2556" spans="2:2" ht="15.75" customHeight="1" x14ac:dyDescent="0.2">
      <c r="B2556" s="9"/>
    </row>
    <row r="2557" spans="2:2" ht="15.75" customHeight="1" x14ac:dyDescent="0.2">
      <c r="B2557" s="9"/>
    </row>
    <row r="2558" spans="2:2" ht="15.75" customHeight="1" x14ac:dyDescent="0.2">
      <c r="B2558" s="9"/>
    </row>
    <row r="2559" spans="2:2" ht="15.75" customHeight="1" x14ac:dyDescent="0.2">
      <c r="B2559" s="9"/>
    </row>
    <row r="2560" spans="2:2" ht="15.75" customHeight="1" x14ac:dyDescent="0.2">
      <c r="B2560" s="9"/>
    </row>
    <row r="2561" spans="2:2" ht="15.75" customHeight="1" x14ac:dyDescent="0.2">
      <c r="B2561" s="9"/>
    </row>
    <row r="2562" spans="2:2" ht="15.75" customHeight="1" x14ac:dyDescent="0.2">
      <c r="B2562" s="9"/>
    </row>
    <row r="2563" spans="2:2" ht="15.75" customHeight="1" x14ac:dyDescent="0.2">
      <c r="B2563" s="9"/>
    </row>
    <row r="2564" spans="2:2" ht="15.75" customHeight="1" x14ac:dyDescent="0.2">
      <c r="B2564" s="9"/>
    </row>
    <row r="2565" spans="2:2" ht="15.75" customHeight="1" x14ac:dyDescent="0.2">
      <c r="B2565" s="9"/>
    </row>
    <row r="2566" spans="2:2" ht="15.75" customHeight="1" x14ac:dyDescent="0.2">
      <c r="B2566" s="9"/>
    </row>
    <row r="2567" spans="2:2" ht="15.75" customHeight="1" x14ac:dyDescent="0.2">
      <c r="B2567" s="9"/>
    </row>
    <row r="2568" spans="2:2" ht="15.75" customHeight="1" x14ac:dyDescent="0.2">
      <c r="B2568" s="9"/>
    </row>
    <row r="2569" spans="2:2" ht="15.75" customHeight="1" x14ac:dyDescent="0.2">
      <c r="B2569" s="9"/>
    </row>
    <row r="2570" spans="2:2" ht="15.75" customHeight="1" x14ac:dyDescent="0.2">
      <c r="B2570" s="9"/>
    </row>
    <row r="2571" spans="2:2" ht="15.75" customHeight="1" x14ac:dyDescent="0.2">
      <c r="B2571" s="9"/>
    </row>
    <row r="2572" spans="2:2" ht="15.75" customHeight="1" x14ac:dyDescent="0.2">
      <c r="B2572" s="9"/>
    </row>
    <row r="2573" spans="2:2" ht="15.75" customHeight="1" x14ac:dyDescent="0.2">
      <c r="B2573" s="9"/>
    </row>
    <row r="2574" spans="2:2" ht="15.75" customHeight="1" x14ac:dyDescent="0.2">
      <c r="B2574" s="9"/>
    </row>
    <row r="2575" spans="2:2" ht="15.75" customHeight="1" x14ac:dyDescent="0.2">
      <c r="B2575" s="9"/>
    </row>
    <row r="2576" spans="2:2" ht="15.75" customHeight="1" x14ac:dyDescent="0.2">
      <c r="B2576" s="9"/>
    </row>
    <row r="2577" spans="2:2" ht="15.75" customHeight="1" x14ac:dyDescent="0.2">
      <c r="B2577" s="9"/>
    </row>
    <row r="2578" spans="2:2" ht="15.75" customHeight="1" x14ac:dyDescent="0.2">
      <c r="B2578" s="9"/>
    </row>
    <row r="2579" spans="2:2" ht="15.75" customHeight="1" x14ac:dyDescent="0.2">
      <c r="B2579" s="9"/>
    </row>
    <row r="2580" spans="2:2" ht="15.75" customHeight="1" x14ac:dyDescent="0.2">
      <c r="B2580" s="9"/>
    </row>
    <row r="2581" spans="2:2" ht="15.75" customHeight="1" x14ac:dyDescent="0.2">
      <c r="B2581" s="9"/>
    </row>
    <row r="2582" spans="2:2" ht="15.75" customHeight="1" x14ac:dyDescent="0.2">
      <c r="B2582" s="9"/>
    </row>
    <row r="2583" spans="2:2" ht="15.75" customHeight="1" x14ac:dyDescent="0.2">
      <c r="B2583" s="9"/>
    </row>
    <row r="2584" spans="2:2" ht="15.75" customHeight="1" x14ac:dyDescent="0.2">
      <c r="B2584" s="9"/>
    </row>
    <row r="2585" spans="2:2" ht="15.75" customHeight="1" x14ac:dyDescent="0.2">
      <c r="B2585" s="9"/>
    </row>
    <row r="2586" spans="2:2" ht="15.75" customHeight="1" x14ac:dyDescent="0.2">
      <c r="B2586" s="9"/>
    </row>
    <row r="2587" spans="2:2" ht="15.75" customHeight="1" x14ac:dyDescent="0.2">
      <c r="B2587" s="9"/>
    </row>
    <row r="2588" spans="2:2" ht="15.75" customHeight="1" x14ac:dyDescent="0.2">
      <c r="B2588" s="9"/>
    </row>
    <row r="2589" spans="2:2" ht="15.75" customHeight="1" x14ac:dyDescent="0.2">
      <c r="B2589" s="9"/>
    </row>
    <row r="2590" spans="2:2" ht="15.75" customHeight="1" x14ac:dyDescent="0.2">
      <c r="B2590" s="9"/>
    </row>
    <row r="2591" spans="2:2" ht="15.75" customHeight="1" x14ac:dyDescent="0.2">
      <c r="B2591" s="9"/>
    </row>
    <row r="2592" spans="2:2" ht="15.75" customHeight="1" x14ac:dyDescent="0.2">
      <c r="B2592" s="9"/>
    </row>
    <row r="2593" spans="2:2" ht="15.75" customHeight="1" x14ac:dyDescent="0.2">
      <c r="B2593" s="9"/>
    </row>
    <row r="2594" spans="2:2" ht="15.75" customHeight="1" x14ac:dyDescent="0.2">
      <c r="B2594" s="9"/>
    </row>
    <row r="2595" spans="2:2" ht="15.75" customHeight="1" x14ac:dyDescent="0.2">
      <c r="B2595" s="9"/>
    </row>
    <row r="2596" spans="2:2" ht="15.75" customHeight="1" x14ac:dyDescent="0.2">
      <c r="B2596" s="9"/>
    </row>
    <row r="2597" spans="2:2" ht="15.75" customHeight="1" x14ac:dyDescent="0.2">
      <c r="B2597" s="9"/>
    </row>
    <row r="2598" spans="2:2" ht="15.75" customHeight="1" x14ac:dyDescent="0.2">
      <c r="B2598" s="9"/>
    </row>
    <row r="2599" spans="2:2" ht="15.75" customHeight="1" x14ac:dyDescent="0.2">
      <c r="B2599" s="9"/>
    </row>
    <row r="2600" spans="2:2" ht="15.75" customHeight="1" x14ac:dyDescent="0.2">
      <c r="B2600" s="9"/>
    </row>
    <row r="2601" spans="2:2" ht="15.75" customHeight="1" x14ac:dyDescent="0.2">
      <c r="B2601" s="9"/>
    </row>
    <row r="2602" spans="2:2" ht="15.75" customHeight="1" x14ac:dyDescent="0.2">
      <c r="B2602" s="9"/>
    </row>
    <row r="2603" spans="2:2" ht="15.75" customHeight="1" x14ac:dyDescent="0.2">
      <c r="B2603" s="9"/>
    </row>
    <row r="2604" spans="2:2" ht="15.75" customHeight="1" x14ac:dyDescent="0.2">
      <c r="B2604" s="9"/>
    </row>
    <row r="2605" spans="2:2" ht="15.75" customHeight="1" x14ac:dyDescent="0.2">
      <c r="B2605" s="9"/>
    </row>
    <row r="2606" spans="2:2" ht="15.75" customHeight="1" x14ac:dyDescent="0.2">
      <c r="B2606" s="9"/>
    </row>
    <row r="2607" spans="2:2" ht="15.75" customHeight="1" x14ac:dyDescent="0.2">
      <c r="B2607" s="9"/>
    </row>
    <row r="2608" spans="2:2" ht="15.75" customHeight="1" x14ac:dyDescent="0.2">
      <c r="B2608" s="9"/>
    </row>
    <row r="2609" spans="2:2" ht="15.75" customHeight="1" x14ac:dyDescent="0.2">
      <c r="B2609" s="9"/>
    </row>
    <row r="2610" spans="2:2" ht="15.75" customHeight="1" x14ac:dyDescent="0.2">
      <c r="B2610" s="9"/>
    </row>
    <row r="2611" spans="2:2" ht="15.75" customHeight="1" x14ac:dyDescent="0.2">
      <c r="B2611" s="9"/>
    </row>
    <row r="2612" spans="2:2" ht="15.75" customHeight="1" x14ac:dyDescent="0.2">
      <c r="B2612" s="9"/>
    </row>
    <row r="2613" spans="2:2" ht="15.75" customHeight="1" x14ac:dyDescent="0.2">
      <c r="B2613" s="9"/>
    </row>
    <row r="2614" spans="2:2" ht="15.75" customHeight="1" x14ac:dyDescent="0.2">
      <c r="B2614" s="9"/>
    </row>
    <row r="2615" spans="2:2" ht="15.75" customHeight="1" x14ac:dyDescent="0.2">
      <c r="B2615" s="9"/>
    </row>
    <row r="2616" spans="2:2" ht="15.75" customHeight="1" x14ac:dyDescent="0.2">
      <c r="B2616" s="9"/>
    </row>
    <row r="2617" spans="2:2" ht="15.75" customHeight="1" x14ac:dyDescent="0.2">
      <c r="B2617" s="9"/>
    </row>
    <row r="2618" spans="2:2" ht="15.75" customHeight="1" x14ac:dyDescent="0.2">
      <c r="B2618" s="9"/>
    </row>
    <row r="2619" spans="2:2" ht="15.75" customHeight="1" x14ac:dyDescent="0.2">
      <c r="B2619" s="9"/>
    </row>
    <row r="2620" spans="2:2" ht="15.75" customHeight="1" x14ac:dyDescent="0.2">
      <c r="B2620" s="9"/>
    </row>
    <row r="2621" spans="2:2" ht="15.75" customHeight="1" x14ac:dyDescent="0.2">
      <c r="B2621" s="9"/>
    </row>
    <row r="2622" spans="2:2" ht="15.75" customHeight="1" x14ac:dyDescent="0.2">
      <c r="B2622" s="9"/>
    </row>
    <row r="2623" spans="2:2" ht="15.75" customHeight="1" x14ac:dyDescent="0.2">
      <c r="B2623" s="9"/>
    </row>
    <row r="2624" spans="2:2" ht="15.75" customHeight="1" x14ac:dyDescent="0.2">
      <c r="B2624" s="9"/>
    </row>
    <row r="2625" spans="2:2" ht="15.75" customHeight="1" x14ac:dyDescent="0.2">
      <c r="B2625" s="9"/>
    </row>
    <row r="2626" spans="2:2" ht="15.75" customHeight="1" x14ac:dyDescent="0.2">
      <c r="B2626" s="9"/>
    </row>
    <row r="2627" spans="2:2" ht="15.75" customHeight="1" x14ac:dyDescent="0.2">
      <c r="B2627" s="9"/>
    </row>
    <row r="2628" spans="2:2" ht="15.75" customHeight="1" x14ac:dyDescent="0.2">
      <c r="B2628" s="9"/>
    </row>
    <row r="2629" spans="2:2" ht="15.75" customHeight="1" x14ac:dyDescent="0.2">
      <c r="B2629" s="9"/>
    </row>
    <row r="2630" spans="2:2" ht="15.75" customHeight="1" x14ac:dyDescent="0.2">
      <c r="B2630" s="9"/>
    </row>
    <row r="2631" spans="2:2" ht="15.75" customHeight="1" x14ac:dyDescent="0.2">
      <c r="B2631" s="9"/>
    </row>
    <row r="2632" spans="2:2" ht="15.75" customHeight="1" x14ac:dyDescent="0.2">
      <c r="B2632" s="9"/>
    </row>
    <row r="2633" spans="2:2" ht="15.75" customHeight="1" x14ac:dyDescent="0.2">
      <c r="B2633" s="9"/>
    </row>
    <row r="2634" spans="2:2" ht="15.75" customHeight="1" x14ac:dyDescent="0.2">
      <c r="B2634" s="9"/>
    </row>
    <row r="2635" spans="2:2" ht="15.75" customHeight="1" x14ac:dyDescent="0.2">
      <c r="B2635" s="9"/>
    </row>
    <row r="2636" spans="2:2" ht="15.75" customHeight="1" x14ac:dyDescent="0.2">
      <c r="B2636" s="9"/>
    </row>
    <row r="2637" spans="2:2" ht="15.75" customHeight="1" x14ac:dyDescent="0.2">
      <c r="B2637" s="9"/>
    </row>
    <row r="2638" spans="2:2" ht="15.75" customHeight="1" x14ac:dyDescent="0.2">
      <c r="B2638" s="9"/>
    </row>
    <row r="2639" spans="2:2" ht="15.75" customHeight="1" x14ac:dyDescent="0.2">
      <c r="B2639" s="9"/>
    </row>
    <row r="2640" spans="2:2" ht="15.75" customHeight="1" x14ac:dyDescent="0.2">
      <c r="B2640" s="9"/>
    </row>
    <row r="2641" spans="2:2" ht="15.75" customHeight="1" x14ac:dyDescent="0.2">
      <c r="B2641" s="9"/>
    </row>
    <row r="2642" spans="2:2" ht="15.75" customHeight="1" x14ac:dyDescent="0.2">
      <c r="B2642" s="9"/>
    </row>
    <row r="2643" spans="2:2" ht="15.75" customHeight="1" x14ac:dyDescent="0.2">
      <c r="B2643" s="9"/>
    </row>
    <row r="2644" spans="2:2" ht="15.75" customHeight="1" x14ac:dyDescent="0.2">
      <c r="B2644" s="9"/>
    </row>
    <row r="2645" spans="2:2" ht="15.75" customHeight="1" x14ac:dyDescent="0.2">
      <c r="B2645" s="9"/>
    </row>
    <row r="2646" spans="2:2" ht="15.75" customHeight="1" x14ac:dyDescent="0.2">
      <c r="B2646" s="9"/>
    </row>
    <row r="2647" spans="2:2" ht="15.75" customHeight="1" x14ac:dyDescent="0.2">
      <c r="B2647" s="9"/>
    </row>
    <row r="2648" spans="2:2" ht="15.75" customHeight="1" x14ac:dyDescent="0.2">
      <c r="B2648" s="9"/>
    </row>
    <row r="2649" spans="2:2" ht="15.75" customHeight="1" x14ac:dyDescent="0.2">
      <c r="B2649" s="9"/>
    </row>
    <row r="2650" spans="2:2" ht="15.75" customHeight="1" x14ac:dyDescent="0.2">
      <c r="B2650" s="9"/>
    </row>
    <row r="2651" spans="2:2" ht="15.75" customHeight="1" x14ac:dyDescent="0.2">
      <c r="B2651" s="9"/>
    </row>
    <row r="2652" spans="2:2" ht="15.75" customHeight="1" x14ac:dyDescent="0.2">
      <c r="B2652" s="9"/>
    </row>
    <row r="2653" spans="2:2" ht="15.75" customHeight="1" x14ac:dyDescent="0.2">
      <c r="B2653" s="9"/>
    </row>
    <row r="2654" spans="2:2" ht="15.75" customHeight="1" x14ac:dyDescent="0.2">
      <c r="B2654" s="9"/>
    </row>
    <row r="2655" spans="2:2" ht="15.75" customHeight="1" x14ac:dyDescent="0.2">
      <c r="B2655" s="9"/>
    </row>
    <row r="2656" spans="2:2" ht="15.75" customHeight="1" x14ac:dyDescent="0.2">
      <c r="B2656" s="9"/>
    </row>
    <row r="2657" spans="2:2" ht="15.75" customHeight="1" x14ac:dyDescent="0.2">
      <c r="B2657" s="9"/>
    </row>
    <row r="2658" spans="2:2" ht="15.75" customHeight="1" x14ac:dyDescent="0.2">
      <c r="B2658" s="9"/>
    </row>
    <row r="2659" spans="2:2" ht="15.75" customHeight="1" x14ac:dyDescent="0.2">
      <c r="B2659" s="9"/>
    </row>
    <row r="2660" spans="2:2" ht="15.75" customHeight="1" x14ac:dyDescent="0.2">
      <c r="B2660" s="9"/>
    </row>
    <row r="2661" spans="2:2" ht="15.75" customHeight="1" x14ac:dyDescent="0.2">
      <c r="B2661" s="9"/>
    </row>
    <row r="2662" spans="2:2" ht="15.75" customHeight="1" x14ac:dyDescent="0.2">
      <c r="B2662" s="9"/>
    </row>
    <row r="2663" spans="2:2" ht="15.75" customHeight="1" x14ac:dyDescent="0.2">
      <c r="B2663" s="9"/>
    </row>
    <row r="2664" spans="2:2" ht="15.75" customHeight="1" x14ac:dyDescent="0.2">
      <c r="B2664" s="9"/>
    </row>
    <row r="2665" spans="2:2" ht="15.75" customHeight="1" x14ac:dyDescent="0.2">
      <c r="B2665" s="9"/>
    </row>
    <row r="2666" spans="2:2" ht="15.75" customHeight="1" x14ac:dyDescent="0.2">
      <c r="B2666" s="9"/>
    </row>
    <row r="2667" spans="2:2" ht="15.75" customHeight="1" x14ac:dyDescent="0.2">
      <c r="B2667" s="9"/>
    </row>
    <row r="2668" spans="2:2" ht="15.75" customHeight="1" x14ac:dyDescent="0.2">
      <c r="B2668" s="9"/>
    </row>
    <row r="2669" spans="2:2" ht="15.75" customHeight="1" x14ac:dyDescent="0.2">
      <c r="B2669" s="9"/>
    </row>
    <row r="2670" spans="2:2" ht="15.75" customHeight="1" x14ac:dyDescent="0.2">
      <c r="B2670" s="9"/>
    </row>
    <row r="2671" spans="2:2" ht="15.75" customHeight="1" x14ac:dyDescent="0.2">
      <c r="B2671" s="9"/>
    </row>
    <row r="2672" spans="2:2" ht="15.75" customHeight="1" x14ac:dyDescent="0.2">
      <c r="B2672" s="9"/>
    </row>
    <row r="2673" spans="2:2" ht="15.75" customHeight="1" x14ac:dyDescent="0.2">
      <c r="B2673" s="9"/>
    </row>
    <row r="2674" spans="2:2" ht="15.75" customHeight="1" x14ac:dyDescent="0.2">
      <c r="B2674" s="9"/>
    </row>
    <row r="2675" spans="2:2" ht="15.75" customHeight="1" x14ac:dyDescent="0.2">
      <c r="B2675" s="9"/>
    </row>
    <row r="2676" spans="2:2" ht="15.75" customHeight="1" x14ac:dyDescent="0.2">
      <c r="B2676" s="9"/>
    </row>
    <row r="2677" spans="2:2" ht="15.75" customHeight="1" x14ac:dyDescent="0.2">
      <c r="B2677" s="9"/>
    </row>
    <row r="2678" spans="2:2" ht="15.75" customHeight="1" x14ac:dyDescent="0.2">
      <c r="B2678" s="9"/>
    </row>
    <row r="2679" spans="2:2" ht="15.75" customHeight="1" x14ac:dyDescent="0.2">
      <c r="B2679" s="9"/>
    </row>
    <row r="2680" spans="2:2" ht="15.75" customHeight="1" x14ac:dyDescent="0.2">
      <c r="B2680" s="9"/>
    </row>
    <row r="2681" spans="2:2" ht="15.75" customHeight="1" x14ac:dyDescent="0.2">
      <c r="B2681" s="9"/>
    </row>
    <row r="2682" spans="2:2" ht="15.75" customHeight="1" x14ac:dyDescent="0.2">
      <c r="B2682" s="9"/>
    </row>
    <row r="2683" spans="2:2" ht="15.75" customHeight="1" x14ac:dyDescent="0.2">
      <c r="B2683" s="9"/>
    </row>
    <row r="2684" spans="2:2" ht="15.75" customHeight="1" x14ac:dyDescent="0.2">
      <c r="B2684" s="9"/>
    </row>
    <row r="2685" spans="2:2" ht="15.75" customHeight="1" x14ac:dyDescent="0.2">
      <c r="B2685" s="9"/>
    </row>
    <row r="2686" spans="2:2" ht="15.75" customHeight="1" x14ac:dyDescent="0.2">
      <c r="B2686" s="9"/>
    </row>
    <row r="2687" spans="2:2" ht="15.75" customHeight="1" x14ac:dyDescent="0.2">
      <c r="B2687" s="9"/>
    </row>
    <row r="2688" spans="2:2" ht="15.75" customHeight="1" x14ac:dyDescent="0.2">
      <c r="B2688" s="9"/>
    </row>
    <row r="2689" spans="2:2" ht="15.75" customHeight="1" x14ac:dyDescent="0.2">
      <c r="B2689" s="9"/>
    </row>
    <row r="2690" spans="2:2" ht="15.75" customHeight="1" x14ac:dyDescent="0.2">
      <c r="B2690" s="9"/>
    </row>
    <row r="2691" spans="2:2" ht="15.75" customHeight="1" x14ac:dyDescent="0.2">
      <c r="B2691" s="9"/>
    </row>
    <row r="2692" spans="2:2" ht="15.75" customHeight="1" x14ac:dyDescent="0.2">
      <c r="B2692" s="9"/>
    </row>
    <row r="2693" spans="2:2" ht="15.75" customHeight="1" x14ac:dyDescent="0.2">
      <c r="B2693" s="9"/>
    </row>
    <row r="2694" spans="2:2" ht="15.75" customHeight="1" x14ac:dyDescent="0.2">
      <c r="B2694" s="9"/>
    </row>
    <row r="2695" spans="2:2" ht="15.75" customHeight="1" x14ac:dyDescent="0.2">
      <c r="B2695" s="9"/>
    </row>
    <row r="2696" spans="2:2" ht="15.75" customHeight="1" x14ac:dyDescent="0.2">
      <c r="B2696" s="9"/>
    </row>
    <row r="2697" spans="2:2" ht="15.75" customHeight="1" x14ac:dyDescent="0.2">
      <c r="B2697" s="9"/>
    </row>
    <row r="2698" spans="2:2" ht="15.75" customHeight="1" x14ac:dyDescent="0.2">
      <c r="B2698" s="9"/>
    </row>
    <row r="2699" spans="2:2" ht="15.75" customHeight="1" x14ac:dyDescent="0.2">
      <c r="B2699" s="9"/>
    </row>
    <row r="2700" spans="2:2" ht="15.75" customHeight="1" x14ac:dyDescent="0.2">
      <c r="B2700" s="9"/>
    </row>
    <row r="2701" spans="2:2" ht="15.75" customHeight="1" x14ac:dyDescent="0.2">
      <c r="B2701" s="9"/>
    </row>
    <row r="2702" spans="2:2" ht="15.75" customHeight="1" x14ac:dyDescent="0.2">
      <c r="B2702" s="9"/>
    </row>
    <row r="2703" spans="2:2" ht="15.75" customHeight="1" x14ac:dyDescent="0.2">
      <c r="B2703" s="9"/>
    </row>
    <row r="2704" spans="2:2" ht="15.75" customHeight="1" x14ac:dyDescent="0.2">
      <c r="B2704" s="9"/>
    </row>
    <row r="2705" spans="2:2" ht="15.75" customHeight="1" x14ac:dyDescent="0.2">
      <c r="B2705" s="9"/>
    </row>
    <row r="2706" spans="2:2" ht="15.75" customHeight="1" x14ac:dyDescent="0.2">
      <c r="B2706" s="9"/>
    </row>
    <row r="2707" spans="2:2" ht="15.75" customHeight="1" x14ac:dyDescent="0.2">
      <c r="B2707" s="9"/>
    </row>
    <row r="2708" spans="2:2" ht="15.75" customHeight="1" x14ac:dyDescent="0.2">
      <c r="B2708" s="9"/>
    </row>
    <row r="2709" spans="2:2" ht="15.75" customHeight="1" x14ac:dyDescent="0.2">
      <c r="B2709" s="9"/>
    </row>
    <row r="2710" spans="2:2" ht="15.75" customHeight="1" x14ac:dyDescent="0.2">
      <c r="B2710" s="9"/>
    </row>
    <row r="2711" spans="2:2" ht="15.75" customHeight="1" x14ac:dyDescent="0.2">
      <c r="B2711" s="9"/>
    </row>
    <row r="2712" spans="2:2" ht="15.75" customHeight="1" x14ac:dyDescent="0.2">
      <c r="B2712" s="9"/>
    </row>
    <row r="2713" spans="2:2" ht="15.75" customHeight="1" x14ac:dyDescent="0.2">
      <c r="B2713" s="9"/>
    </row>
    <row r="2714" spans="2:2" ht="15.75" customHeight="1" x14ac:dyDescent="0.2">
      <c r="B2714" s="9"/>
    </row>
    <row r="2715" spans="2:2" ht="15.75" customHeight="1" x14ac:dyDescent="0.2">
      <c r="B2715" s="9"/>
    </row>
    <row r="2716" spans="2:2" ht="15.75" customHeight="1" x14ac:dyDescent="0.2">
      <c r="B2716" s="9"/>
    </row>
    <row r="2717" spans="2:2" ht="15.75" customHeight="1" x14ac:dyDescent="0.2">
      <c r="B2717" s="9"/>
    </row>
    <row r="2718" spans="2:2" ht="15.75" customHeight="1" x14ac:dyDescent="0.2">
      <c r="B2718" s="9"/>
    </row>
    <row r="2719" spans="2:2" ht="15.75" customHeight="1" x14ac:dyDescent="0.2">
      <c r="B2719" s="9"/>
    </row>
    <row r="2720" spans="2:2" ht="15.75" customHeight="1" x14ac:dyDescent="0.2">
      <c r="B2720" s="9"/>
    </row>
    <row r="2721" spans="2:2" ht="15.75" customHeight="1" x14ac:dyDescent="0.2">
      <c r="B2721" s="9"/>
    </row>
    <row r="2722" spans="2:2" ht="15.75" customHeight="1" x14ac:dyDescent="0.2">
      <c r="B2722" s="9"/>
    </row>
    <row r="2723" spans="2:2" ht="15.75" customHeight="1" x14ac:dyDescent="0.2">
      <c r="B2723" s="9"/>
    </row>
    <row r="2724" spans="2:2" ht="15.75" customHeight="1" x14ac:dyDescent="0.2">
      <c r="B2724" s="9"/>
    </row>
    <row r="2725" spans="2:2" ht="15.75" customHeight="1" x14ac:dyDescent="0.2">
      <c r="B2725" s="9"/>
    </row>
    <row r="2726" spans="2:2" ht="15.75" customHeight="1" x14ac:dyDescent="0.2">
      <c r="B2726" s="9"/>
    </row>
    <row r="2727" spans="2:2" ht="15.75" customHeight="1" x14ac:dyDescent="0.2">
      <c r="B2727" s="9"/>
    </row>
    <row r="2728" spans="2:2" ht="15.75" customHeight="1" x14ac:dyDescent="0.2">
      <c r="B2728" s="9"/>
    </row>
    <row r="2729" spans="2:2" ht="15.75" customHeight="1" x14ac:dyDescent="0.2">
      <c r="B2729" s="9"/>
    </row>
    <row r="2730" spans="2:2" ht="15.75" customHeight="1" x14ac:dyDescent="0.2">
      <c r="B2730" s="9"/>
    </row>
    <row r="2731" spans="2:2" ht="15.75" customHeight="1" x14ac:dyDescent="0.2">
      <c r="B2731" s="9"/>
    </row>
    <row r="2732" spans="2:2" ht="15.75" customHeight="1" x14ac:dyDescent="0.2">
      <c r="B2732" s="9"/>
    </row>
    <row r="2733" spans="2:2" ht="15.75" customHeight="1" x14ac:dyDescent="0.2">
      <c r="B2733" s="9"/>
    </row>
    <row r="2734" spans="2:2" ht="15.75" customHeight="1" x14ac:dyDescent="0.2">
      <c r="B2734" s="9"/>
    </row>
    <row r="2735" spans="2:2" ht="15.75" customHeight="1" x14ac:dyDescent="0.2">
      <c r="B2735" s="9"/>
    </row>
    <row r="2736" spans="2:2" ht="15.75" customHeight="1" x14ac:dyDescent="0.2">
      <c r="B2736" s="9"/>
    </row>
    <row r="2737" spans="2:2" ht="15.75" customHeight="1" x14ac:dyDescent="0.2">
      <c r="B2737" s="9"/>
    </row>
    <row r="2738" spans="2:2" ht="15.75" customHeight="1" x14ac:dyDescent="0.2">
      <c r="B2738" s="9"/>
    </row>
    <row r="2739" spans="2:2" ht="15.75" customHeight="1" x14ac:dyDescent="0.2">
      <c r="B2739" s="9"/>
    </row>
    <row r="2740" spans="2:2" ht="15.75" customHeight="1" x14ac:dyDescent="0.2">
      <c r="B2740" s="9"/>
    </row>
    <row r="2741" spans="2:2" ht="15.75" customHeight="1" x14ac:dyDescent="0.2">
      <c r="B2741" s="9"/>
    </row>
    <row r="2742" spans="2:2" ht="15.75" customHeight="1" x14ac:dyDescent="0.2">
      <c r="B2742" s="9"/>
    </row>
    <row r="2743" spans="2:2" ht="15.75" customHeight="1" x14ac:dyDescent="0.2">
      <c r="B2743" s="9"/>
    </row>
    <row r="2744" spans="2:2" ht="15.75" customHeight="1" x14ac:dyDescent="0.2">
      <c r="B2744" s="9"/>
    </row>
    <row r="2745" spans="2:2" ht="15.75" customHeight="1" x14ac:dyDescent="0.2">
      <c r="B2745" s="9"/>
    </row>
    <row r="2746" spans="2:2" ht="15.75" customHeight="1" x14ac:dyDescent="0.2">
      <c r="B2746" s="9"/>
    </row>
    <row r="2747" spans="2:2" ht="15.75" customHeight="1" x14ac:dyDescent="0.2">
      <c r="B2747" s="9"/>
    </row>
    <row r="2748" spans="2:2" ht="15.75" customHeight="1" x14ac:dyDescent="0.2">
      <c r="B2748" s="9"/>
    </row>
    <row r="2749" spans="2:2" ht="15.75" customHeight="1" x14ac:dyDescent="0.2">
      <c r="B2749" s="9"/>
    </row>
    <row r="2750" spans="2:2" ht="15.75" customHeight="1" x14ac:dyDescent="0.2">
      <c r="B2750" s="9"/>
    </row>
    <row r="2751" spans="2:2" ht="15.75" customHeight="1" x14ac:dyDescent="0.2">
      <c r="B2751" s="9"/>
    </row>
    <row r="2752" spans="2:2" ht="15.75" customHeight="1" x14ac:dyDescent="0.2">
      <c r="B2752" s="9"/>
    </row>
    <row r="2753" spans="2:2" ht="15.75" customHeight="1" x14ac:dyDescent="0.2">
      <c r="B2753" s="9"/>
    </row>
    <row r="2754" spans="2:2" ht="15.75" customHeight="1" x14ac:dyDescent="0.2">
      <c r="B2754" s="9"/>
    </row>
    <row r="2755" spans="2:2" ht="15.75" customHeight="1" x14ac:dyDescent="0.2">
      <c r="B2755" s="9"/>
    </row>
    <row r="2756" spans="2:2" ht="15.75" customHeight="1" x14ac:dyDescent="0.2">
      <c r="B2756" s="9"/>
    </row>
    <row r="2757" spans="2:2" ht="15.75" customHeight="1" x14ac:dyDescent="0.2">
      <c r="B2757" s="9"/>
    </row>
    <row r="2758" spans="2:2" ht="15.75" customHeight="1" x14ac:dyDescent="0.2">
      <c r="B2758" s="9"/>
    </row>
    <row r="2759" spans="2:2" ht="15.75" customHeight="1" x14ac:dyDescent="0.2">
      <c r="B2759" s="9"/>
    </row>
    <row r="2760" spans="2:2" ht="15.75" customHeight="1" x14ac:dyDescent="0.2">
      <c r="B2760" s="9"/>
    </row>
    <row r="2761" spans="2:2" ht="15.75" customHeight="1" x14ac:dyDescent="0.2">
      <c r="B2761" s="9"/>
    </row>
    <row r="2762" spans="2:2" ht="15.75" customHeight="1" x14ac:dyDescent="0.2">
      <c r="B2762" s="9"/>
    </row>
    <row r="2763" spans="2:2" ht="15.75" customHeight="1" x14ac:dyDescent="0.2">
      <c r="B2763" s="9"/>
    </row>
    <row r="2764" spans="2:2" ht="15.75" customHeight="1" x14ac:dyDescent="0.2">
      <c r="B2764" s="9"/>
    </row>
    <row r="2765" spans="2:2" ht="15.75" customHeight="1" x14ac:dyDescent="0.2">
      <c r="B2765" s="9"/>
    </row>
    <row r="2766" spans="2:2" ht="15.75" customHeight="1" x14ac:dyDescent="0.2">
      <c r="B2766" s="9"/>
    </row>
    <row r="2767" spans="2:2" ht="15.75" customHeight="1" x14ac:dyDescent="0.2">
      <c r="B2767" s="9"/>
    </row>
    <row r="2768" spans="2:2" ht="15.75" customHeight="1" x14ac:dyDescent="0.2">
      <c r="B2768" s="9"/>
    </row>
    <row r="2769" spans="2:2" ht="15.75" customHeight="1" x14ac:dyDescent="0.2">
      <c r="B2769" s="9"/>
    </row>
    <row r="2770" spans="2:2" ht="15.75" customHeight="1" x14ac:dyDescent="0.2">
      <c r="B2770" s="9"/>
    </row>
    <row r="2771" spans="2:2" ht="15.75" customHeight="1" x14ac:dyDescent="0.2">
      <c r="B2771" s="9"/>
    </row>
    <row r="2772" spans="2:2" ht="15.75" customHeight="1" x14ac:dyDescent="0.2">
      <c r="B2772" s="9"/>
    </row>
    <row r="2773" spans="2:2" ht="15.75" customHeight="1" x14ac:dyDescent="0.2">
      <c r="B2773" s="9"/>
    </row>
    <row r="2774" spans="2:2" ht="15.75" customHeight="1" x14ac:dyDescent="0.2">
      <c r="B2774" s="9"/>
    </row>
    <row r="2775" spans="2:2" ht="15.75" customHeight="1" x14ac:dyDescent="0.2">
      <c r="B2775" s="9"/>
    </row>
    <row r="2776" spans="2:2" ht="15.75" customHeight="1" x14ac:dyDescent="0.2">
      <c r="B2776" s="9"/>
    </row>
    <row r="2777" spans="2:2" ht="15.75" customHeight="1" x14ac:dyDescent="0.2">
      <c r="B2777" s="9"/>
    </row>
    <row r="2778" spans="2:2" ht="15.75" customHeight="1" x14ac:dyDescent="0.2">
      <c r="B2778" s="9"/>
    </row>
    <row r="2779" spans="2:2" ht="15.75" customHeight="1" x14ac:dyDescent="0.2">
      <c r="B2779" s="9"/>
    </row>
    <row r="2780" spans="2:2" ht="15.75" customHeight="1" x14ac:dyDescent="0.2">
      <c r="B2780" s="9"/>
    </row>
    <row r="2781" spans="2:2" ht="15.75" customHeight="1" x14ac:dyDescent="0.2">
      <c r="B2781" s="9"/>
    </row>
    <row r="2782" spans="2:2" ht="15.75" customHeight="1" x14ac:dyDescent="0.2">
      <c r="B2782" s="9"/>
    </row>
    <row r="2783" spans="2:2" ht="15.75" customHeight="1" x14ac:dyDescent="0.2">
      <c r="B2783" s="9"/>
    </row>
    <row r="2784" spans="2:2" ht="15.75" customHeight="1" x14ac:dyDescent="0.2">
      <c r="B2784" s="9"/>
    </row>
    <row r="2785" spans="2:2" ht="15.75" customHeight="1" x14ac:dyDescent="0.2">
      <c r="B2785" s="9"/>
    </row>
    <row r="2786" spans="2:2" ht="15.75" customHeight="1" x14ac:dyDescent="0.2">
      <c r="B2786" s="9"/>
    </row>
    <row r="2787" spans="2:2" ht="15.75" customHeight="1" x14ac:dyDescent="0.2">
      <c r="B2787" s="9"/>
    </row>
    <row r="2788" spans="2:2" ht="15.75" customHeight="1" x14ac:dyDescent="0.2">
      <c r="B2788" s="9"/>
    </row>
    <row r="2789" spans="2:2" ht="15.75" customHeight="1" x14ac:dyDescent="0.2">
      <c r="B2789" s="9"/>
    </row>
    <row r="2790" spans="2:2" ht="15.75" customHeight="1" x14ac:dyDescent="0.2">
      <c r="B2790" s="9"/>
    </row>
    <row r="2791" spans="2:2" ht="15.75" customHeight="1" x14ac:dyDescent="0.2">
      <c r="B2791" s="9"/>
    </row>
    <row r="2792" spans="2:2" ht="15.75" customHeight="1" x14ac:dyDescent="0.2">
      <c r="B2792" s="9"/>
    </row>
    <row r="2793" spans="2:2" ht="15.75" customHeight="1" x14ac:dyDescent="0.2">
      <c r="B2793" s="9"/>
    </row>
    <row r="2794" spans="2:2" ht="15.75" customHeight="1" x14ac:dyDescent="0.2">
      <c r="B2794" s="9"/>
    </row>
    <row r="2795" spans="2:2" ht="15.75" customHeight="1" x14ac:dyDescent="0.2">
      <c r="B2795" s="9"/>
    </row>
    <row r="2796" spans="2:2" ht="15.75" customHeight="1" x14ac:dyDescent="0.2">
      <c r="B2796" s="9"/>
    </row>
    <row r="2797" spans="2:2" ht="15.75" customHeight="1" x14ac:dyDescent="0.2">
      <c r="B2797" s="9"/>
    </row>
    <row r="2798" spans="2:2" ht="15.75" customHeight="1" x14ac:dyDescent="0.2">
      <c r="B2798" s="9"/>
    </row>
    <row r="2799" spans="2:2" ht="15.75" customHeight="1" x14ac:dyDescent="0.2">
      <c r="B2799" s="9"/>
    </row>
    <row r="2800" spans="2:2" ht="15.75" customHeight="1" x14ac:dyDescent="0.2">
      <c r="B2800" s="9"/>
    </row>
    <row r="2801" spans="2:2" ht="15.75" customHeight="1" x14ac:dyDescent="0.2">
      <c r="B2801" s="9"/>
    </row>
    <row r="2802" spans="2:2" ht="15.75" customHeight="1" x14ac:dyDescent="0.2">
      <c r="B2802" s="9"/>
    </row>
    <row r="2803" spans="2:2" ht="15.75" customHeight="1" x14ac:dyDescent="0.2">
      <c r="B2803" s="9"/>
    </row>
    <row r="2804" spans="2:2" ht="15.75" customHeight="1" x14ac:dyDescent="0.2">
      <c r="B2804" s="9"/>
    </row>
    <row r="2805" spans="2:2" ht="15.75" customHeight="1" x14ac:dyDescent="0.2">
      <c r="B2805" s="9"/>
    </row>
    <row r="2806" spans="2:2" ht="15.75" customHeight="1" x14ac:dyDescent="0.2">
      <c r="B2806" s="9"/>
    </row>
    <row r="2807" spans="2:2" ht="15.75" customHeight="1" x14ac:dyDescent="0.2">
      <c r="B2807" s="9"/>
    </row>
    <row r="2808" spans="2:2" ht="15.75" customHeight="1" x14ac:dyDescent="0.2">
      <c r="B2808" s="9"/>
    </row>
    <row r="2809" spans="2:2" ht="15.75" customHeight="1" x14ac:dyDescent="0.2">
      <c r="B2809" s="9"/>
    </row>
    <row r="2810" spans="2:2" ht="15.75" customHeight="1" x14ac:dyDescent="0.2">
      <c r="B2810" s="9"/>
    </row>
    <row r="2811" spans="2:2" ht="15.75" customHeight="1" x14ac:dyDescent="0.2">
      <c r="B2811" s="9"/>
    </row>
    <row r="2812" spans="2:2" ht="15.75" customHeight="1" x14ac:dyDescent="0.2">
      <c r="B2812" s="9"/>
    </row>
    <row r="2813" spans="2:2" ht="15.75" customHeight="1" x14ac:dyDescent="0.2">
      <c r="B2813" s="9"/>
    </row>
    <row r="2814" spans="2:2" ht="15.75" customHeight="1" x14ac:dyDescent="0.2">
      <c r="B2814" s="9"/>
    </row>
    <row r="2815" spans="2:2" ht="15.75" customHeight="1" x14ac:dyDescent="0.2">
      <c r="B2815" s="9"/>
    </row>
    <row r="2816" spans="2:2" ht="15.75" customHeight="1" x14ac:dyDescent="0.2">
      <c r="B2816" s="9"/>
    </row>
    <row r="2817" spans="2:2" ht="15.75" customHeight="1" x14ac:dyDescent="0.2">
      <c r="B2817" s="9"/>
    </row>
    <row r="2818" spans="2:2" ht="15.75" customHeight="1" x14ac:dyDescent="0.2">
      <c r="B2818" s="9"/>
    </row>
    <row r="2819" spans="2:2" ht="15.75" customHeight="1" x14ac:dyDescent="0.2">
      <c r="B2819" s="9"/>
    </row>
    <row r="2820" spans="2:2" ht="15.75" customHeight="1" x14ac:dyDescent="0.2">
      <c r="B2820" s="9"/>
    </row>
    <row r="2821" spans="2:2" ht="15.75" customHeight="1" x14ac:dyDescent="0.2">
      <c r="B2821" s="9"/>
    </row>
    <row r="2822" spans="2:2" ht="15.75" customHeight="1" x14ac:dyDescent="0.2">
      <c r="B2822" s="9"/>
    </row>
    <row r="2823" spans="2:2" ht="15.75" customHeight="1" x14ac:dyDescent="0.2">
      <c r="B2823" s="9"/>
    </row>
    <row r="2824" spans="2:2" ht="15.75" customHeight="1" x14ac:dyDescent="0.2">
      <c r="B2824" s="9"/>
    </row>
    <row r="2825" spans="2:2" ht="15.75" customHeight="1" x14ac:dyDescent="0.2">
      <c r="B2825" s="9"/>
    </row>
    <row r="2826" spans="2:2" ht="15.75" customHeight="1" x14ac:dyDescent="0.2">
      <c r="B2826" s="9"/>
    </row>
    <row r="2827" spans="2:2" ht="15.75" customHeight="1" x14ac:dyDescent="0.2">
      <c r="B2827" s="9"/>
    </row>
    <row r="2828" spans="2:2" ht="15.75" customHeight="1" x14ac:dyDescent="0.2">
      <c r="B2828" s="9"/>
    </row>
    <row r="2829" spans="2:2" ht="15.75" customHeight="1" x14ac:dyDescent="0.2">
      <c r="B2829" s="9"/>
    </row>
    <row r="2830" spans="2:2" ht="15.75" customHeight="1" x14ac:dyDescent="0.2">
      <c r="B2830" s="9"/>
    </row>
    <row r="2831" spans="2:2" ht="15.75" customHeight="1" x14ac:dyDescent="0.2">
      <c r="B2831" s="9"/>
    </row>
    <row r="2832" spans="2:2" ht="15.75" customHeight="1" x14ac:dyDescent="0.2">
      <c r="B2832" s="9"/>
    </row>
    <row r="2833" spans="2:2" ht="15.75" customHeight="1" x14ac:dyDescent="0.2">
      <c r="B2833" s="9"/>
    </row>
    <row r="2834" spans="2:2" ht="15.75" customHeight="1" x14ac:dyDescent="0.2">
      <c r="B2834" s="9"/>
    </row>
    <row r="2835" spans="2:2" ht="15.75" customHeight="1" x14ac:dyDescent="0.2">
      <c r="B2835" s="9"/>
    </row>
    <row r="2836" spans="2:2" ht="15.75" customHeight="1" x14ac:dyDescent="0.2">
      <c r="B2836" s="9"/>
    </row>
    <row r="2837" spans="2:2" ht="15.75" customHeight="1" x14ac:dyDescent="0.2">
      <c r="B2837" s="9"/>
    </row>
    <row r="2838" spans="2:2" ht="15.75" customHeight="1" x14ac:dyDescent="0.2">
      <c r="B2838" s="9"/>
    </row>
    <row r="2839" spans="2:2" ht="15.75" customHeight="1" x14ac:dyDescent="0.2">
      <c r="B2839" s="9"/>
    </row>
    <row r="2840" spans="2:2" ht="15.75" customHeight="1" x14ac:dyDescent="0.2">
      <c r="B2840" s="9"/>
    </row>
    <row r="2841" spans="2:2" ht="15.75" customHeight="1" x14ac:dyDescent="0.2">
      <c r="B2841" s="9"/>
    </row>
    <row r="2842" spans="2:2" ht="15.75" customHeight="1" x14ac:dyDescent="0.2">
      <c r="B2842" s="9"/>
    </row>
    <row r="2843" spans="2:2" ht="15.75" customHeight="1" x14ac:dyDescent="0.2">
      <c r="B2843" s="9"/>
    </row>
    <row r="2844" spans="2:2" ht="15.75" customHeight="1" x14ac:dyDescent="0.2">
      <c r="B2844" s="9"/>
    </row>
    <row r="2845" spans="2:2" ht="15.75" customHeight="1" x14ac:dyDescent="0.2">
      <c r="B2845" s="9"/>
    </row>
    <row r="2846" spans="2:2" ht="15.75" customHeight="1" x14ac:dyDescent="0.2">
      <c r="B2846" s="9"/>
    </row>
    <row r="2847" spans="2:2" ht="15.75" customHeight="1" x14ac:dyDescent="0.2">
      <c r="B2847" s="9"/>
    </row>
    <row r="2848" spans="2:2" ht="15.75" customHeight="1" x14ac:dyDescent="0.2">
      <c r="B2848" s="9"/>
    </row>
    <row r="2849" spans="2:2" ht="15.75" customHeight="1" x14ac:dyDescent="0.2">
      <c r="B2849" s="9"/>
    </row>
    <row r="2850" spans="2:2" ht="15.75" customHeight="1" x14ac:dyDescent="0.2">
      <c r="B2850" s="9"/>
    </row>
    <row r="2851" spans="2:2" ht="15.75" customHeight="1" x14ac:dyDescent="0.2">
      <c r="B2851" s="9"/>
    </row>
    <row r="2852" spans="2:2" ht="15.75" customHeight="1" x14ac:dyDescent="0.2">
      <c r="B2852" s="9"/>
    </row>
    <row r="2853" spans="2:2" ht="15.75" customHeight="1" x14ac:dyDescent="0.2">
      <c r="B2853" s="9"/>
    </row>
    <row r="2854" spans="2:2" ht="15.75" customHeight="1" x14ac:dyDescent="0.2">
      <c r="B2854" s="9"/>
    </row>
    <row r="2855" spans="2:2" ht="15.75" customHeight="1" x14ac:dyDescent="0.2">
      <c r="B2855" s="9"/>
    </row>
    <row r="2856" spans="2:2" ht="15.75" customHeight="1" x14ac:dyDescent="0.2">
      <c r="B2856" s="9"/>
    </row>
    <row r="2857" spans="2:2" ht="15.75" customHeight="1" x14ac:dyDescent="0.2">
      <c r="B2857" s="9"/>
    </row>
    <row r="2858" spans="2:2" ht="15.75" customHeight="1" x14ac:dyDescent="0.2">
      <c r="B2858" s="9"/>
    </row>
    <row r="2859" spans="2:2" ht="15.75" customHeight="1" x14ac:dyDescent="0.2">
      <c r="B2859" s="9"/>
    </row>
    <row r="2860" spans="2:2" ht="15.75" customHeight="1" x14ac:dyDescent="0.2">
      <c r="B2860" s="9"/>
    </row>
    <row r="2861" spans="2:2" ht="15.75" customHeight="1" x14ac:dyDescent="0.2">
      <c r="B2861" s="9"/>
    </row>
    <row r="2862" spans="2:2" ht="15.75" customHeight="1" x14ac:dyDescent="0.2">
      <c r="B2862" s="9"/>
    </row>
    <row r="2863" spans="2:2" ht="15.75" customHeight="1" x14ac:dyDescent="0.2">
      <c r="B2863" s="9"/>
    </row>
    <row r="2864" spans="2:2" ht="15.75" customHeight="1" x14ac:dyDescent="0.2">
      <c r="B2864" s="9"/>
    </row>
    <row r="2865" spans="2:2" ht="15.75" customHeight="1" x14ac:dyDescent="0.2">
      <c r="B2865" s="9"/>
    </row>
    <row r="2866" spans="2:2" ht="15.75" customHeight="1" x14ac:dyDescent="0.2">
      <c r="B2866" s="9"/>
    </row>
    <row r="2867" spans="2:2" ht="15.75" customHeight="1" x14ac:dyDescent="0.2">
      <c r="B2867" s="9"/>
    </row>
    <row r="2868" spans="2:2" ht="15.75" customHeight="1" x14ac:dyDescent="0.2">
      <c r="B2868" s="9"/>
    </row>
    <row r="2869" spans="2:2" ht="15.75" customHeight="1" x14ac:dyDescent="0.2">
      <c r="B2869" s="9"/>
    </row>
    <row r="2870" spans="2:2" ht="15.75" customHeight="1" x14ac:dyDescent="0.2">
      <c r="B2870" s="9"/>
    </row>
    <row r="2871" spans="2:2" ht="15.75" customHeight="1" x14ac:dyDescent="0.2">
      <c r="B2871" s="9"/>
    </row>
    <row r="2872" spans="2:2" ht="15.75" customHeight="1" x14ac:dyDescent="0.2">
      <c r="B2872" s="9"/>
    </row>
    <row r="2873" spans="2:2" ht="15.75" customHeight="1" x14ac:dyDescent="0.2">
      <c r="B2873" s="9"/>
    </row>
    <row r="2874" spans="2:2" ht="15.75" customHeight="1" x14ac:dyDescent="0.2">
      <c r="B2874" s="9"/>
    </row>
    <row r="2875" spans="2:2" ht="15.75" customHeight="1" x14ac:dyDescent="0.2">
      <c r="B2875" s="9"/>
    </row>
    <row r="2876" spans="2:2" ht="15.75" customHeight="1" x14ac:dyDescent="0.2">
      <c r="B2876" s="9"/>
    </row>
    <row r="2877" spans="2:2" ht="15.75" customHeight="1" x14ac:dyDescent="0.2">
      <c r="B2877" s="9"/>
    </row>
    <row r="2878" spans="2:2" ht="15.75" customHeight="1" x14ac:dyDescent="0.2">
      <c r="B2878" s="9"/>
    </row>
    <row r="2879" spans="2:2" ht="15.75" customHeight="1" x14ac:dyDescent="0.2">
      <c r="B2879" s="9"/>
    </row>
    <row r="2880" spans="2:2" ht="15.75" customHeight="1" x14ac:dyDescent="0.2">
      <c r="B2880" s="9"/>
    </row>
    <row r="2881" spans="2:2" ht="15.75" customHeight="1" x14ac:dyDescent="0.2">
      <c r="B2881" s="9"/>
    </row>
    <row r="2882" spans="2:2" ht="15.75" customHeight="1" x14ac:dyDescent="0.2">
      <c r="B2882" s="9"/>
    </row>
    <row r="2883" spans="2:2" ht="15.75" customHeight="1" x14ac:dyDescent="0.2">
      <c r="B2883" s="9"/>
    </row>
    <row r="2884" spans="2:2" ht="15.75" customHeight="1" x14ac:dyDescent="0.2">
      <c r="B2884" s="9"/>
    </row>
    <row r="2885" spans="2:2" ht="15.75" customHeight="1" x14ac:dyDescent="0.2">
      <c r="B2885" s="9"/>
    </row>
    <row r="2886" spans="2:2" ht="15.75" customHeight="1" x14ac:dyDescent="0.2">
      <c r="B2886" s="9"/>
    </row>
    <row r="2887" spans="2:2" ht="15.75" customHeight="1" x14ac:dyDescent="0.2">
      <c r="B2887" s="9"/>
    </row>
    <row r="2888" spans="2:2" ht="15.75" customHeight="1" x14ac:dyDescent="0.2">
      <c r="B2888" s="9"/>
    </row>
    <row r="2889" spans="2:2" ht="15.75" customHeight="1" x14ac:dyDescent="0.2">
      <c r="B2889" s="9"/>
    </row>
    <row r="2890" spans="2:2" ht="15.75" customHeight="1" x14ac:dyDescent="0.2">
      <c r="B2890" s="9"/>
    </row>
    <row r="2891" spans="2:2" ht="15.75" customHeight="1" x14ac:dyDescent="0.2">
      <c r="B2891" s="9"/>
    </row>
    <row r="2892" spans="2:2" ht="15.75" customHeight="1" x14ac:dyDescent="0.2">
      <c r="B2892" s="9"/>
    </row>
    <row r="2893" spans="2:2" ht="15.75" customHeight="1" x14ac:dyDescent="0.2">
      <c r="B2893" s="9"/>
    </row>
    <row r="2894" spans="2:2" ht="15.75" customHeight="1" x14ac:dyDescent="0.2">
      <c r="B2894" s="9"/>
    </row>
    <row r="2895" spans="2:2" ht="15.75" customHeight="1" x14ac:dyDescent="0.2">
      <c r="B2895" s="9"/>
    </row>
    <row r="2896" spans="2:2" ht="15.75" customHeight="1" x14ac:dyDescent="0.2">
      <c r="B2896" s="9"/>
    </row>
    <row r="2897" spans="2:2" ht="15.75" customHeight="1" x14ac:dyDescent="0.2">
      <c r="B2897" s="9"/>
    </row>
    <row r="2898" spans="2:2" ht="15.75" customHeight="1" x14ac:dyDescent="0.2">
      <c r="B2898" s="9"/>
    </row>
    <row r="2899" spans="2:2" ht="15.75" customHeight="1" x14ac:dyDescent="0.2">
      <c r="B2899" s="9"/>
    </row>
    <row r="2900" spans="2:2" ht="15.75" customHeight="1" x14ac:dyDescent="0.2">
      <c r="B2900" s="9"/>
    </row>
    <row r="2901" spans="2:2" ht="15.75" customHeight="1" x14ac:dyDescent="0.2">
      <c r="B2901" s="9"/>
    </row>
    <row r="2902" spans="2:2" ht="15.75" customHeight="1" x14ac:dyDescent="0.2">
      <c r="B2902" s="9"/>
    </row>
    <row r="2903" spans="2:2" ht="15.75" customHeight="1" x14ac:dyDescent="0.2">
      <c r="B2903" s="9"/>
    </row>
    <row r="2904" spans="2:2" ht="15.75" customHeight="1" x14ac:dyDescent="0.2">
      <c r="B2904" s="9"/>
    </row>
    <row r="2905" spans="2:2" ht="15.75" customHeight="1" x14ac:dyDescent="0.2">
      <c r="B2905" s="9"/>
    </row>
    <row r="2906" spans="2:2" ht="15.75" customHeight="1" x14ac:dyDescent="0.2">
      <c r="B2906" s="9"/>
    </row>
    <row r="2907" spans="2:2" ht="15.75" customHeight="1" x14ac:dyDescent="0.2">
      <c r="B2907" s="9"/>
    </row>
    <row r="2908" spans="2:2" ht="15.75" customHeight="1" x14ac:dyDescent="0.2">
      <c r="B2908" s="9"/>
    </row>
    <row r="2909" spans="2:2" ht="15.75" customHeight="1" x14ac:dyDescent="0.2">
      <c r="B2909" s="9"/>
    </row>
    <row r="2910" spans="2:2" ht="15.75" customHeight="1" x14ac:dyDescent="0.2">
      <c r="B2910" s="9"/>
    </row>
    <row r="2911" spans="2:2" ht="15.75" customHeight="1" x14ac:dyDescent="0.2">
      <c r="B2911" s="9"/>
    </row>
    <row r="2912" spans="2:2" ht="15.75" customHeight="1" x14ac:dyDescent="0.2">
      <c r="B2912" s="9"/>
    </row>
    <row r="2913" spans="2:2" ht="15.75" customHeight="1" x14ac:dyDescent="0.2">
      <c r="B2913" s="9"/>
    </row>
    <row r="2914" spans="2:2" ht="15.75" customHeight="1" x14ac:dyDescent="0.2">
      <c r="B2914" s="9"/>
    </row>
    <row r="2915" spans="2:2" ht="15.75" customHeight="1" x14ac:dyDescent="0.2">
      <c r="B2915" s="9"/>
    </row>
    <row r="2916" spans="2:2" ht="15.75" customHeight="1" x14ac:dyDescent="0.2">
      <c r="B2916" s="9"/>
    </row>
    <row r="2917" spans="2:2" ht="15.75" customHeight="1" x14ac:dyDescent="0.2">
      <c r="B2917" s="9"/>
    </row>
    <row r="2918" spans="2:2" ht="15.75" customHeight="1" x14ac:dyDescent="0.2">
      <c r="B2918" s="9"/>
    </row>
    <row r="2919" spans="2:2" ht="15.75" customHeight="1" x14ac:dyDescent="0.2">
      <c r="B2919" s="9"/>
    </row>
    <row r="2920" spans="2:2" ht="15.75" customHeight="1" x14ac:dyDescent="0.2">
      <c r="B2920" s="9"/>
    </row>
    <row r="2921" spans="2:2" ht="15.75" customHeight="1" x14ac:dyDescent="0.2">
      <c r="B2921" s="9"/>
    </row>
    <row r="2922" spans="2:2" ht="15.75" customHeight="1" x14ac:dyDescent="0.2">
      <c r="B2922" s="9"/>
    </row>
    <row r="2923" spans="2:2" ht="15.75" customHeight="1" x14ac:dyDescent="0.2">
      <c r="B2923" s="9"/>
    </row>
    <row r="2924" spans="2:2" ht="15.75" customHeight="1" x14ac:dyDescent="0.2">
      <c r="B2924" s="9"/>
    </row>
    <row r="2925" spans="2:2" ht="15.75" customHeight="1" x14ac:dyDescent="0.2">
      <c r="B2925" s="9"/>
    </row>
    <row r="2926" spans="2:2" ht="15.75" customHeight="1" x14ac:dyDescent="0.2">
      <c r="B2926" s="9"/>
    </row>
    <row r="2927" spans="2:2" ht="15.75" customHeight="1" x14ac:dyDescent="0.2">
      <c r="B2927" s="9"/>
    </row>
    <row r="2928" spans="2:2" ht="15.75" customHeight="1" x14ac:dyDescent="0.2">
      <c r="B2928" s="9"/>
    </row>
    <row r="2929" spans="2:2" ht="15.75" customHeight="1" x14ac:dyDescent="0.2">
      <c r="B2929" s="9"/>
    </row>
    <row r="2930" spans="2:2" ht="15.75" customHeight="1" x14ac:dyDescent="0.2">
      <c r="B2930" s="9"/>
    </row>
    <row r="2931" spans="2:2" ht="15.75" customHeight="1" x14ac:dyDescent="0.2">
      <c r="B2931" s="9"/>
    </row>
    <row r="2932" spans="2:2" ht="15.75" customHeight="1" x14ac:dyDescent="0.2">
      <c r="B2932" s="9"/>
    </row>
    <row r="2933" spans="2:2" ht="15.75" customHeight="1" x14ac:dyDescent="0.2">
      <c r="B2933" s="9"/>
    </row>
    <row r="2934" spans="2:2" ht="15.75" customHeight="1" x14ac:dyDescent="0.2">
      <c r="B2934" s="9"/>
    </row>
    <row r="2935" spans="2:2" ht="15.75" customHeight="1" x14ac:dyDescent="0.2">
      <c r="B2935" s="9"/>
    </row>
    <row r="2936" spans="2:2" ht="15.75" customHeight="1" x14ac:dyDescent="0.2">
      <c r="B2936" s="9"/>
    </row>
    <row r="2937" spans="2:2" ht="15.75" customHeight="1" x14ac:dyDescent="0.2">
      <c r="B2937" s="9"/>
    </row>
    <row r="2938" spans="2:2" ht="15.75" customHeight="1" x14ac:dyDescent="0.2">
      <c r="B2938" s="9"/>
    </row>
    <row r="2939" spans="2:2" ht="15.75" customHeight="1" x14ac:dyDescent="0.2">
      <c r="B2939" s="9"/>
    </row>
    <row r="2940" spans="2:2" ht="15.75" customHeight="1" x14ac:dyDescent="0.2">
      <c r="B2940" s="9"/>
    </row>
    <row r="2941" spans="2:2" ht="15.75" customHeight="1" x14ac:dyDescent="0.2">
      <c r="B2941" s="9"/>
    </row>
    <row r="2942" spans="2:2" ht="15.75" customHeight="1" x14ac:dyDescent="0.2">
      <c r="B2942" s="9"/>
    </row>
    <row r="2943" spans="2:2" ht="15.75" customHeight="1" x14ac:dyDescent="0.2">
      <c r="B2943" s="9"/>
    </row>
    <row r="2944" spans="2:2" ht="15.75" customHeight="1" x14ac:dyDescent="0.2">
      <c r="B2944" s="9"/>
    </row>
    <row r="2945" spans="2:2" ht="15.75" customHeight="1" x14ac:dyDescent="0.2">
      <c r="B2945" s="9"/>
    </row>
    <row r="2946" spans="2:2" ht="15.75" customHeight="1" x14ac:dyDescent="0.2">
      <c r="B2946" s="9"/>
    </row>
    <row r="2947" spans="2:2" ht="15.75" customHeight="1" x14ac:dyDescent="0.2">
      <c r="B2947" s="9"/>
    </row>
    <row r="2948" spans="2:2" ht="15.75" customHeight="1" x14ac:dyDescent="0.2">
      <c r="B2948" s="9"/>
    </row>
    <row r="2949" spans="2:2" ht="15.75" customHeight="1" x14ac:dyDescent="0.2">
      <c r="B2949" s="9"/>
    </row>
    <row r="2950" spans="2:2" ht="15.75" customHeight="1" x14ac:dyDescent="0.2">
      <c r="B2950" s="9"/>
    </row>
    <row r="2951" spans="2:2" ht="15.75" customHeight="1" x14ac:dyDescent="0.2">
      <c r="B2951" s="9"/>
    </row>
    <row r="2952" spans="2:2" ht="15.75" customHeight="1" x14ac:dyDescent="0.2">
      <c r="B2952" s="9"/>
    </row>
    <row r="2953" spans="2:2" ht="15.75" customHeight="1" x14ac:dyDescent="0.2">
      <c r="B2953" s="9"/>
    </row>
    <row r="2954" spans="2:2" ht="15.75" customHeight="1" x14ac:dyDescent="0.2">
      <c r="B2954" s="9"/>
    </row>
    <row r="2955" spans="2:2" ht="15.75" customHeight="1" x14ac:dyDescent="0.2">
      <c r="B2955" s="9"/>
    </row>
    <row r="2956" spans="2:2" ht="15.75" customHeight="1" x14ac:dyDescent="0.2">
      <c r="B2956" s="9"/>
    </row>
    <row r="2957" spans="2:2" ht="15.75" customHeight="1" x14ac:dyDescent="0.2">
      <c r="B2957" s="9"/>
    </row>
    <row r="2958" spans="2:2" ht="15.75" customHeight="1" x14ac:dyDescent="0.2">
      <c r="B2958" s="9"/>
    </row>
    <row r="2959" spans="2:2" ht="15.75" customHeight="1" x14ac:dyDescent="0.2">
      <c r="B2959" s="9"/>
    </row>
    <row r="2960" spans="2:2" ht="15.75" customHeight="1" x14ac:dyDescent="0.2">
      <c r="B2960" s="9"/>
    </row>
    <row r="2961" spans="2:2" ht="15.75" customHeight="1" x14ac:dyDescent="0.2">
      <c r="B2961" s="9"/>
    </row>
    <row r="2962" spans="2:2" ht="15.75" customHeight="1" x14ac:dyDescent="0.2">
      <c r="B2962" s="9"/>
    </row>
    <row r="2963" spans="2:2" ht="15.75" customHeight="1" x14ac:dyDescent="0.2">
      <c r="B2963" s="9"/>
    </row>
    <row r="2964" spans="2:2" ht="15.75" customHeight="1" x14ac:dyDescent="0.2">
      <c r="B2964" s="9"/>
    </row>
    <row r="2965" spans="2:2" ht="15.75" customHeight="1" x14ac:dyDescent="0.2">
      <c r="B2965" s="9"/>
    </row>
    <row r="2966" spans="2:2" ht="15.75" customHeight="1" x14ac:dyDescent="0.2">
      <c r="B2966" s="9"/>
    </row>
    <row r="2967" spans="2:2" ht="15.75" customHeight="1" x14ac:dyDescent="0.2">
      <c r="B2967" s="9"/>
    </row>
    <row r="2968" spans="2:2" ht="15.75" customHeight="1" x14ac:dyDescent="0.2">
      <c r="B2968" s="9"/>
    </row>
    <row r="2969" spans="2:2" ht="15.75" customHeight="1" x14ac:dyDescent="0.2">
      <c r="B2969" s="9"/>
    </row>
    <row r="2970" spans="2:2" ht="15.75" customHeight="1" x14ac:dyDescent="0.2">
      <c r="B2970" s="9"/>
    </row>
    <row r="2971" spans="2:2" ht="15.75" customHeight="1" x14ac:dyDescent="0.2">
      <c r="B2971" s="9"/>
    </row>
    <row r="2972" spans="2:2" ht="15.75" customHeight="1" x14ac:dyDescent="0.2">
      <c r="B2972" s="9"/>
    </row>
    <row r="2973" spans="2:2" ht="15.75" customHeight="1" x14ac:dyDescent="0.2">
      <c r="B2973" s="9"/>
    </row>
    <row r="2974" spans="2:2" ht="15.75" customHeight="1" x14ac:dyDescent="0.2">
      <c r="B2974" s="9"/>
    </row>
    <row r="2975" spans="2:2" ht="15.75" customHeight="1" x14ac:dyDescent="0.2">
      <c r="B2975" s="9"/>
    </row>
    <row r="2976" spans="2:2" ht="15.75" customHeight="1" x14ac:dyDescent="0.2">
      <c r="B2976" s="9"/>
    </row>
    <row r="2977" spans="2:2" ht="15.75" customHeight="1" x14ac:dyDescent="0.2">
      <c r="B2977" s="9"/>
    </row>
    <row r="2978" spans="2:2" ht="15.75" customHeight="1" x14ac:dyDescent="0.2">
      <c r="B2978" s="9"/>
    </row>
    <row r="2979" spans="2:2" ht="15.75" customHeight="1" x14ac:dyDescent="0.2">
      <c r="B2979" s="9"/>
    </row>
    <row r="2980" spans="2:2" ht="15.75" customHeight="1" x14ac:dyDescent="0.2">
      <c r="B2980" s="9"/>
    </row>
    <row r="2981" spans="2:2" ht="15.75" customHeight="1" x14ac:dyDescent="0.2">
      <c r="B2981" s="9"/>
    </row>
    <row r="2982" spans="2:2" ht="15.75" customHeight="1" x14ac:dyDescent="0.2">
      <c r="B2982" s="9"/>
    </row>
    <row r="2983" spans="2:2" ht="15.75" customHeight="1" x14ac:dyDescent="0.2">
      <c r="B2983" s="9"/>
    </row>
    <row r="2984" spans="2:2" ht="15.75" customHeight="1" x14ac:dyDescent="0.2">
      <c r="B2984" s="9"/>
    </row>
    <row r="2985" spans="2:2" ht="15.75" customHeight="1" x14ac:dyDescent="0.2">
      <c r="B2985" s="9"/>
    </row>
    <row r="2986" spans="2:2" ht="15.75" customHeight="1" x14ac:dyDescent="0.2">
      <c r="B2986" s="9"/>
    </row>
    <row r="2987" spans="2:2" ht="15.75" customHeight="1" x14ac:dyDescent="0.2">
      <c r="B2987" s="9"/>
    </row>
    <row r="2988" spans="2:2" ht="15.75" customHeight="1" x14ac:dyDescent="0.2">
      <c r="B2988" s="9"/>
    </row>
    <row r="2989" spans="2:2" ht="15.75" customHeight="1" x14ac:dyDescent="0.2">
      <c r="B2989" s="9"/>
    </row>
    <row r="2990" spans="2:2" ht="15.75" customHeight="1" x14ac:dyDescent="0.2">
      <c r="B2990" s="9"/>
    </row>
    <row r="2991" spans="2:2" ht="15.75" customHeight="1" x14ac:dyDescent="0.2">
      <c r="B2991" s="9"/>
    </row>
    <row r="2992" spans="2:2" ht="15.75" customHeight="1" x14ac:dyDescent="0.2">
      <c r="B2992" s="9"/>
    </row>
    <row r="2993" spans="2:2" ht="15.75" customHeight="1" x14ac:dyDescent="0.2">
      <c r="B2993" s="9"/>
    </row>
    <row r="2994" spans="2:2" ht="15.75" customHeight="1" x14ac:dyDescent="0.2">
      <c r="B2994" s="9"/>
    </row>
    <row r="2995" spans="2:2" ht="15.75" customHeight="1" x14ac:dyDescent="0.2">
      <c r="B2995" s="9"/>
    </row>
    <row r="2996" spans="2:2" ht="15.75" customHeight="1" x14ac:dyDescent="0.2">
      <c r="B2996" s="9"/>
    </row>
    <row r="2997" spans="2:2" ht="15.75" customHeight="1" x14ac:dyDescent="0.2">
      <c r="B2997" s="9"/>
    </row>
    <row r="2998" spans="2:2" ht="15.75" customHeight="1" x14ac:dyDescent="0.2">
      <c r="B2998" s="9"/>
    </row>
    <row r="2999" spans="2:2" ht="15.75" customHeight="1" x14ac:dyDescent="0.2">
      <c r="B2999" s="9"/>
    </row>
    <row r="3000" spans="2:2" ht="15.75" customHeight="1" x14ac:dyDescent="0.2">
      <c r="B3000" s="9"/>
    </row>
    <row r="3001" spans="2:2" ht="15.75" customHeight="1" x14ac:dyDescent="0.2">
      <c r="B3001" s="9"/>
    </row>
    <row r="3002" spans="2:2" ht="15.75" customHeight="1" x14ac:dyDescent="0.2">
      <c r="B3002" s="9"/>
    </row>
    <row r="3003" spans="2:2" ht="15.75" customHeight="1" x14ac:dyDescent="0.2">
      <c r="B3003" s="9"/>
    </row>
    <row r="3004" spans="2:2" ht="15.75" customHeight="1" x14ac:dyDescent="0.2">
      <c r="B3004" s="9"/>
    </row>
    <row r="3005" spans="2:2" ht="15.75" customHeight="1" x14ac:dyDescent="0.2">
      <c r="B3005" s="9"/>
    </row>
    <row r="3006" spans="2:2" ht="15.75" customHeight="1" x14ac:dyDescent="0.2">
      <c r="B3006" s="9"/>
    </row>
    <row r="3007" spans="2:2" ht="15.75" customHeight="1" x14ac:dyDescent="0.2">
      <c r="B3007" s="9"/>
    </row>
    <row r="3008" spans="2:2" ht="15.75" customHeight="1" x14ac:dyDescent="0.2">
      <c r="B3008" s="9"/>
    </row>
    <row r="3009" spans="2:2" ht="15.75" customHeight="1" x14ac:dyDescent="0.2">
      <c r="B3009" s="9"/>
    </row>
    <row r="3010" spans="2:2" ht="15.75" customHeight="1" x14ac:dyDescent="0.2">
      <c r="B3010" s="9"/>
    </row>
    <row r="3011" spans="2:2" ht="15.75" customHeight="1" x14ac:dyDescent="0.2">
      <c r="B3011" s="9"/>
    </row>
    <row r="3012" spans="2:2" ht="15.75" customHeight="1" x14ac:dyDescent="0.2">
      <c r="B3012" s="9"/>
    </row>
    <row r="3013" spans="2:2" ht="15.75" customHeight="1" x14ac:dyDescent="0.2">
      <c r="B3013" s="9"/>
    </row>
    <row r="3014" spans="2:2" ht="15.75" customHeight="1" x14ac:dyDescent="0.2">
      <c r="B3014" s="9"/>
    </row>
    <row r="3015" spans="2:2" ht="15.75" customHeight="1" x14ac:dyDescent="0.2">
      <c r="B3015" s="9"/>
    </row>
    <row r="3016" spans="2:2" ht="15.75" customHeight="1" x14ac:dyDescent="0.2">
      <c r="B3016" s="9"/>
    </row>
    <row r="3017" spans="2:2" ht="15.75" customHeight="1" x14ac:dyDescent="0.2">
      <c r="B3017" s="9"/>
    </row>
    <row r="3018" spans="2:2" ht="15.75" customHeight="1" x14ac:dyDescent="0.2">
      <c r="B3018" s="9"/>
    </row>
    <row r="3019" spans="2:2" ht="15.75" customHeight="1" x14ac:dyDescent="0.2">
      <c r="B3019" s="9"/>
    </row>
    <row r="3020" spans="2:2" ht="15.75" customHeight="1" x14ac:dyDescent="0.2">
      <c r="B3020" s="9"/>
    </row>
    <row r="3021" spans="2:2" ht="15.75" customHeight="1" x14ac:dyDescent="0.2">
      <c r="B3021" s="9"/>
    </row>
    <row r="3022" spans="2:2" ht="15.75" customHeight="1" x14ac:dyDescent="0.2">
      <c r="B3022" s="9"/>
    </row>
    <row r="3023" spans="2:2" ht="15.75" customHeight="1" x14ac:dyDescent="0.2">
      <c r="B3023" s="9"/>
    </row>
    <row r="3024" spans="2:2" ht="15.75" customHeight="1" x14ac:dyDescent="0.2">
      <c r="B3024" s="9"/>
    </row>
    <row r="3025" spans="2:2" ht="15.75" customHeight="1" x14ac:dyDescent="0.2">
      <c r="B3025" s="9"/>
    </row>
    <row r="3026" spans="2:2" ht="15.75" customHeight="1" x14ac:dyDescent="0.2">
      <c r="B3026" s="9"/>
    </row>
    <row r="3027" spans="2:2" ht="15.75" customHeight="1" x14ac:dyDescent="0.2">
      <c r="B3027" s="9"/>
    </row>
    <row r="3028" spans="2:2" ht="15.75" customHeight="1" x14ac:dyDescent="0.2">
      <c r="B3028" s="9"/>
    </row>
    <row r="3029" spans="2:2" ht="15.75" customHeight="1" x14ac:dyDescent="0.2">
      <c r="B3029" s="9"/>
    </row>
    <row r="3030" spans="2:2" ht="15.75" customHeight="1" x14ac:dyDescent="0.2">
      <c r="B3030" s="9"/>
    </row>
    <row r="3031" spans="2:2" ht="15.75" customHeight="1" x14ac:dyDescent="0.2">
      <c r="B3031" s="9"/>
    </row>
    <row r="3032" spans="2:2" ht="15.75" customHeight="1" x14ac:dyDescent="0.2">
      <c r="B3032" s="9"/>
    </row>
    <row r="3033" spans="2:2" ht="15.75" customHeight="1" x14ac:dyDescent="0.2">
      <c r="B3033" s="9"/>
    </row>
    <row r="3034" spans="2:2" ht="15.75" customHeight="1" x14ac:dyDescent="0.2">
      <c r="B3034" s="9"/>
    </row>
    <row r="3035" spans="2:2" ht="15.75" customHeight="1" x14ac:dyDescent="0.2">
      <c r="B3035" s="9"/>
    </row>
    <row r="3036" spans="2:2" ht="15.75" customHeight="1" x14ac:dyDescent="0.2">
      <c r="B3036" s="9"/>
    </row>
    <row r="3037" spans="2:2" ht="15.75" customHeight="1" x14ac:dyDescent="0.2">
      <c r="B3037" s="9"/>
    </row>
    <row r="3038" spans="2:2" ht="15.75" customHeight="1" x14ac:dyDescent="0.2">
      <c r="B3038" s="9"/>
    </row>
    <row r="3039" spans="2:2" ht="15.75" customHeight="1" x14ac:dyDescent="0.2">
      <c r="B3039" s="9"/>
    </row>
    <row r="3040" spans="2:2" ht="15.75" customHeight="1" x14ac:dyDescent="0.2">
      <c r="B3040" s="9"/>
    </row>
    <row r="3041" spans="2:2" ht="15.75" customHeight="1" x14ac:dyDescent="0.2">
      <c r="B3041" s="9"/>
    </row>
    <row r="3042" spans="2:2" ht="15.75" customHeight="1" x14ac:dyDescent="0.2">
      <c r="B3042" s="9"/>
    </row>
    <row r="3043" spans="2:2" ht="15.75" customHeight="1" x14ac:dyDescent="0.2">
      <c r="B3043" s="9"/>
    </row>
    <row r="3044" spans="2:2" ht="15.75" customHeight="1" x14ac:dyDescent="0.2">
      <c r="B3044" s="9"/>
    </row>
    <row r="3045" spans="2:2" ht="15.75" customHeight="1" x14ac:dyDescent="0.2">
      <c r="B3045" s="9"/>
    </row>
    <row r="3046" spans="2:2" ht="15.75" customHeight="1" x14ac:dyDescent="0.2">
      <c r="B3046" s="9"/>
    </row>
    <row r="3047" spans="2:2" ht="15.75" customHeight="1" x14ac:dyDescent="0.2">
      <c r="B3047" s="9"/>
    </row>
    <row r="3048" spans="2:2" ht="15.75" customHeight="1" x14ac:dyDescent="0.2">
      <c r="B3048" s="9"/>
    </row>
    <row r="3049" spans="2:2" ht="15.75" customHeight="1" x14ac:dyDescent="0.2">
      <c r="B3049" s="9"/>
    </row>
    <row r="3050" spans="2:2" ht="15.75" customHeight="1" x14ac:dyDescent="0.2">
      <c r="B3050" s="9"/>
    </row>
    <row r="3051" spans="2:2" ht="15.75" customHeight="1" x14ac:dyDescent="0.2">
      <c r="B3051" s="9"/>
    </row>
    <row r="3052" spans="2:2" ht="15.75" customHeight="1" x14ac:dyDescent="0.2">
      <c r="B3052" s="9"/>
    </row>
    <row r="3053" spans="2:2" ht="15.75" customHeight="1" x14ac:dyDescent="0.2">
      <c r="B3053" s="9"/>
    </row>
    <row r="3054" spans="2:2" ht="15.75" customHeight="1" x14ac:dyDescent="0.2">
      <c r="B3054" s="9"/>
    </row>
    <row r="3055" spans="2:2" ht="15.75" customHeight="1" x14ac:dyDescent="0.2">
      <c r="B3055" s="9"/>
    </row>
    <row r="3056" spans="2:2" ht="15.75" customHeight="1" x14ac:dyDescent="0.2">
      <c r="B3056" s="9"/>
    </row>
    <row r="3057" spans="2:2" ht="15.75" customHeight="1" x14ac:dyDescent="0.2">
      <c r="B3057" s="9"/>
    </row>
    <row r="3058" spans="2:2" ht="15.75" customHeight="1" x14ac:dyDescent="0.2">
      <c r="B3058" s="9"/>
    </row>
    <row r="3059" spans="2:2" ht="15.75" customHeight="1" x14ac:dyDescent="0.2">
      <c r="B3059" s="9"/>
    </row>
    <row r="3060" spans="2:2" ht="15.75" customHeight="1" x14ac:dyDescent="0.2">
      <c r="B3060" s="9"/>
    </row>
    <row r="3061" spans="2:2" ht="15.75" customHeight="1" x14ac:dyDescent="0.2">
      <c r="B3061" s="9"/>
    </row>
    <row r="3062" spans="2:2" ht="15.75" customHeight="1" x14ac:dyDescent="0.2">
      <c r="B3062" s="9"/>
    </row>
    <row r="3063" spans="2:2" ht="15.75" customHeight="1" x14ac:dyDescent="0.2">
      <c r="B3063" s="9"/>
    </row>
    <row r="3064" spans="2:2" ht="15.75" customHeight="1" x14ac:dyDescent="0.2">
      <c r="B3064" s="9"/>
    </row>
    <row r="3065" spans="2:2" ht="15.75" customHeight="1" x14ac:dyDescent="0.2">
      <c r="B3065" s="9"/>
    </row>
    <row r="3066" spans="2:2" ht="15.75" customHeight="1" x14ac:dyDescent="0.2">
      <c r="B3066" s="9"/>
    </row>
    <row r="3067" spans="2:2" ht="15.75" customHeight="1" x14ac:dyDescent="0.2">
      <c r="B3067" s="9"/>
    </row>
    <row r="3068" spans="2:2" ht="15.75" customHeight="1" x14ac:dyDescent="0.2">
      <c r="B3068" s="9"/>
    </row>
    <row r="3069" spans="2:2" ht="15.75" customHeight="1" x14ac:dyDescent="0.2">
      <c r="B3069" s="9"/>
    </row>
    <row r="3070" spans="2:2" ht="15.75" customHeight="1" x14ac:dyDescent="0.2">
      <c r="B3070" s="9"/>
    </row>
    <row r="3071" spans="2:2" ht="15.75" customHeight="1" x14ac:dyDescent="0.2">
      <c r="B3071" s="9"/>
    </row>
    <row r="3072" spans="2:2" ht="15.75" customHeight="1" x14ac:dyDescent="0.2">
      <c r="B3072" s="9"/>
    </row>
    <row r="3073" spans="2:2" ht="15.75" customHeight="1" x14ac:dyDescent="0.2">
      <c r="B3073" s="9"/>
    </row>
    <row r="3074" spans="2:2" ht="15.75" customHeight="1" x14ac:dyDescent="0.2">
      <c r="B3074" s="9"/>
    </row>
    <row r="3075" spans="2:2" ht="15.75" customHeight="1" x14ac:dyDescent="0.2">
      <c r="B3075" s="9"/>
    </row>
    <row r="3076" spans="2:2" ht="15.75" customHeight="1" x14ac:dyDescent="0.2">
      <c r="B3076" s="9"/>
    </row>
    <row r="3077" spans="2:2" ht="15.75" customHeight="1" x14ac:dyDescent="0.2">
      <c r="B3077" s="9"/>
    </row>
    <row r="3078" spans="2:2" ht="15.75" customHeight="1" x14ac:dyDescent="0.2">
      <c r="B3078" s="9"/>
    </row>
    <row r="3079" spans="2:2" ht="15.75" customHeight="1" x14ac:dyDescent="0.2">
      <c r="B3079" s="9"/>
    </row>
    <row r="3080" spans="2:2" ht="15.75" customHeight="1" x14ac:dyDescent="0.2">
      <c r="B3080" s="9"/>
    </row>
    <row r="3081" spans="2:2" ht="15.75" customHeight="1" x14ac:dyDescent="0.2">
      <c r="B3081" s="9"/>
    </row>
    <row r="3082" spans="2:2" ht="15.75" customHeight="1" x14ac:dyDescent="0.2">
      <c r="B3082" s="9"/>
    </row>
    <row r="3083" spans="2:2" ht="15.75" customHeight="1" x14ac:dyDescent="0.2">
      <c r="B3083" s="9"/>
    </row>
    <row r="3084" spans="2:2" ht="15.75" customHeight="1" x14ac:dyDescent="0.2">
      <c r="B3084" s="9"/>
    </row>
    <row r="3085" spans="2:2" ht="15.75" customHeight="1" x14ac:dyDescent="0.2">
      <c r="B3085" s="9"/>
    </row>
    <row r="3086" spans="2:2" ht="15.75" customHeight="1" x14ac:dyDescent="0.2">
      <c r="B3086" s="9"/>
    </row>
    <row r="3087" spans="2:2" ht="15.75" customHeight="1" x14ac:dyDescent="0.2">
      <c r="B3087" s="9"/>
    </row>
    <row r="3088" spans="2:2" ht="15.75" customHeight="1" x14ac:dyDescent="0.2">
      <c r="B3088" s="9"/>
    </row>
    <row r="3089" spans="2:2" ht="15.75" customHeight="1" x14ac:dyDescent="0.2">
      <c r="B3089" s="9"/>
    </row>
    <row r="3090" spans="2:2" ht="15.75" customHeight="1" x14ac:dyDescent="0.2">
      <c r="B3090" s="9"/>
    </row>
    <row r="3091" spans="2:2" ht="15.75" customHeight="1" x14ac:dyDescent="0.2">
      <c r="B3091" s="9"/>
    </row>
    <row r="3092" spans="2:2" ht="15.75" customHeight="1" x14ac:dyDescent="0.2">
      <c r="B3092" s="9"/>
    </row>
    <row r="3093" spans="2:2" ht="15.75" customHeight="1" x14ac:dyDescent="0.2">
      <c r="B3093" s="9"/>
    </row>
    <row r="3094" spans="2:2" ht="15.75" customHeight="1" x14ac:dyDescent="0.2">
      <c r="B3094" s="9"/>
    </row>
    <row r="3095" spans="2:2" ht="15.75" customHeight="1" x14ac:dyDescent="0.2">
      <c r="B3095" s="9"/>
    </row>
    <row r="3096" spans="2:2" ht="15.75" customHeight="1" x14ac:dyDescent="0.2">
      <c r="B3096" s="9"/>
    </row>
    <row r="3097" spans="2:2" ht="15.75" customHeight="1" x14ac:dyDescent="0.2">
      <c r="B3097" s="9"/>
    </row>
    <row r="3098" spans="2:2" ht="15.75" customHeight="1" x14ac:dyDescent="0.2">
      <c r="B3098" s="9"/>
    </row>
    <row r="3099" spans="2:2" ht="15.75" customHeight="1" x14ac:dyDescent="0.2">
      <c r="B3099" s="9"/>
    </row>
    <row r="3100" spans="2:2" ht="15.75" customHeight="1" x14ac:dyDescent="0.2">
      <c r="B3100" s="9"/>
    </row>
    <row r="3101" spans="2:2" ht="15.75" customHeight="1" x14ac:dyDescent="0.2">
      <c r="B3101" s="9"/>
    </row>
    <row r="3102" spans="2:2" ht="15.75" customHeight="1" x14ac:dyDescent="0.2">
      <c r="B3102" s="9"/>
    </row>
    <row r="3103" spans="2:2" ht="15.75" customHeight="1" x14ac:dyDescent="0.2">
      <c r="B3103" s="9"/>
    </row>
    <row r="3104" spans="2:2" ht="15.75" customHeight="1" x14ac:dyDescent="0.2">
      <c r="B3104" s="9"/>
    </row>
    <row r="3105" spans="2:2" ht="15.75" customHeight="1" x14ac:dyDescent="0.2">
      <c r="B3105" s="9"/>
    </row>
    <row r="3106" spans="2:2" ht="15.75" customHeight="1" x14ac:dyDescent="0.2">
      <c r="B3106" s="9"/>
    </row>
    <row r="3107" spans="2:2" ht="15.75" customHeight="1" x14ac:dyDescent="0.2">
      <c r="B3107" s="9"/>
    </row>
    <row r="3108" spans="2:2" ht="15.75" customHeight="1" x14ac:dyDescent="0.2">
      <c r="B3108" s="9"/>
    </row>
    <row r="3109" spans="2:2" ht="15.75" customHeight="1" x14ac:dyDescent="0.2">
      <c r="B3109" s="9"/>
    </row>
    <row r="3110" spans="2:2" ht="15.75" customHeight="1" x14ac:dyDescent="0.2">
      <c r="B3110" s="9"/>
    </row>
    <row r="3111" spans="2:2" ht="15.75" customHeight="1" x14ac:dyDescent="0.2">
      <c r="B3111" s="9"/>
    </row>
    <row r="3112" spans="2:2" ht="15.75" customHeight="1" x14ac:dyDescent="0.2">
      <c r="B3112" s="9"/>
    </row>
    <row r="3113" spans="2:2" ht="15.75" customHeight="1" x14ac:dyDescent="0.2">
      <c r="B3113" s="9"/>
    </row>
    <row r="3114" spans="2:2" ht="15.75" customHeight="1" x14ac:dyDescent="0.2">
      <c r="B3114" s="9"/>
    </row>
    <row r="3115" spans="2:2" ht="15.75" customHeight="1" x14ac:dyDescent="0.2">
      <c r="B3115" s="9"/>
    </row>
    <row r="3116" spans="2:2" ht="15.75" customHeight="1" x14ac:dyDescent="0.2">
      <c r="B3116" s="9"/>
    </row>
    <row r="3117" spans="2:2" ht="15.75" customHeight="1" x14ac:dyDescent="0.2">
      <c r="B3117" s="9"/>
    </row>
    <row r="3118" spans="2:2" ht="15.75" customHeight="1" x14ac:dyDescent="0.2">
      <c r="B3118" s="9"/>
    </row>
    <row r="3119" spans="2:2" ht="15.75" customHeight="1" x14ac:dyDescent="0.2">
      <c r="B3119" s="9"/>
    </row>
    <row r="3120" spans="2:2" ht="15.75" customHeight="1" x14ac:dyDescent="0.2">
      <c r="B3120" s="9"/>
    </row>
    <row r="3121" spans="2:2" ht="15.75" customHeight="1" x14ac:dyDescent="0.2">
      <c r="B3121" s="9"/>
    </row>
    <row r="3122" spans="2:2" ht="15.75" customHeight="1" x14ac:dyDescent="0.2">
      <c r="B3122" s="9"/>
    </row>
    <row r="3123" spans="2:2" ht="15.75" customHeight="1" x14ac:dyDescent="0.2">
      <c r="B3123" s="9"/>
    </row>
    <row r="3124" spans="2:2" ht="15.75" customHeight="1" x14ac:dyDescent="0.2">
      <c r="B3124" s="9"/>
    </row>
    <row r="3125" spans="2:2" ht="15.75" customHeight="1" x14ac:dyDescent="0.2">
      <c r="B3125" s="9"/>
    </row>
    <row r="3126" spans="2:2" ht="15.75" customHeight="1" x14ac:dyDescent="0.2">
      <c r="B3126" s="9"/>
    </row>
    <row r="3127" spans="2:2" ht="15.75" customHeight="1" x14ac:dyDescent="0.2">
      <c r="B3127" s="9"/>
    </row>
    <row r="3128" spans="2:2" ht="15.75" customHeight="1" x14ac:dyDescent="0.2">
      <c r="B3128" s="9"/>
    </row>
    <row r="3129" spans="2:2" ht="15.75" customHeight="1" x14ac:dyDescent="0.2">
      <c r="B3129" s="9"/>
    </row>
    <row r="3130" spans="2:2" ht="15.75" customHeight="1" x14ac:dyDescent="0.2">
      <c r="B3130" s="9"/>
    </row>
    <row r="3131" spans="2:2" ht="15.75" customHeight="1" x14ac:dyDescent="0.2">
      <c r="B3131" s="9"/>
    </row>
    <row r="3132" spans="2:2" ht="15.75" customHeight="1" x14ac:dyDescent="0.2">
      <c r="B3132" s="9"/>
    </row>
    <row r="3133" spans="2:2" ht="15.75" customHeight="1" x14ac:dyDescent="0.2">
      <c r="B3133" s="9"/>
    </row>
    <row r="3134" spans="2:2" ht="15.75" customHeight="1" x14ac:dyDescent="0.2">
      <c r="B3134" s="9"/>
    </row>
    <row r="3135" spans="2:2" ht="15.75" customHeight="1" x14ac:dyDescent="0.2">
      <c r="B3135" s="9"/>
    </row>
    <row r="3136" spans="2:2" ht="15.75" customHeight="1" x14ac:dyDescent="0.2">
      <c r="B3136" s="9"/>
    </row>
    <row r="3137" spans="2:2" ht="15.75" customHeight="1" x14ac:dyDescent="0.2">
      <c r="B3137" s="9"/>
    </row>
    <row r="3138" spans="2:2" ht="15.75" customHeight="1" x14ac:dyDescent="0.2">
      <c r="B3138" s="9"/>
    </row>
    <row r="3139" spans="2:2" ht="15.75" customHeight="1" x14ac:dyDescent="0.2">
      <c r="B3139" s="9"/>
    </row>
    <row r="3140" spans="2:2" ht="15.75" customHeight="1" x14ac:dyDescent="0.2">
      <c r="B3140" s="9"/>
    </row>
    <row r="3141" spans="2:2" ht="15.75" customHeight="1" x14ac:dyDescent="0.2">
      <c r="B3141" s="9"/>
    </row>
    <row r="3142" spans="2:2" ht="15.75" customHeight="1" x14ac:dyDescent="0.2">
      <c r="B3142" s="9"/>
    </row>
    <row r="3143" spans="2:2" ht="15.75" customHeight="1" x14ac:dyDescent="0.2">
      <c r="B3143" s="9"/>
    </row>
    <row r="3144" spans="2:2" ht="15.75" customHeight="1" x14ac:dyDescent="0.2">
      <c r="B3144" s="9"/>
    </row>
    <row r="3145" spans="2:2" ht="15.75" customHeight="1" x14ac:dyDescent="0.2">
      <c r="B3145" s="9"/>
    </row>
    <row r="3146" spans="2:2" ht="15.75" customHeight="1" x14ac:dyDescent="0.2">
      <c r="B3146" s="9"/>
    </row>
    <row r="3147" spans="2:2" ht="15.75" customHeight="1" x14ac:dyDescent="0.2">
      <c r="B3147" s="9"/>
    </row>
    <row r="3148" spans="2:2" ht="15.75" customHeight="1" x14ac:dyDescent="0.2">
      <c r="B3148" s="9"/>
    </row>
    <row r="3149" spans="2:2" ht="15.75" customHeight="1" x14ac:dyDescent="0.2">
      <c r="B3149" s="9"/>
    </row>
    <row r="3150" spans="2:2" ht="15.75" customHeight="1" x14ac:dyDescent="0.2">
      <c r="B3150" s="9"/>
    </row>
    <row r="3151" spans="2:2" ht="15.75" customHeight="1" x14ac:dyDescent="0.2">
      <c r="B3151" s="9"/>
    </row>
    <row r="3152" spans="2:2" ht="15.75" customHeight="1" x14ac:dyDescent="0.2">
      <c r="B3152" s="9"/>
    </row>
    <row r="3153" spans="2:2" ht="15.75" customHeight="1" x14ac:dyDescent="0.2">
      <c r="B3153" s="9"/>
    </row>
    <row r="3154" spans="2:2" ht="15.75" customHeight="1" x14ac:dyDescent="0.2">
      <c r="B3154" s="9"/>
    </row>
    <row r="3155" spans="2:2" ht="15.75" customHeight="1" x14ac:dyDescent="0.2">
      <c r="B3155" s="9"/>
    </row>
    <row r="3156" spans="2:2" ht="15.75" customHeight="1" x14ac:dyDescent="0.2">
      <c r="B3156" s="9"/>
    </row>
    <row r="3157" spans="2:2" ht="15.75" customHeight="1" x14ac:dyDescent="0.2">
      <c r="B3157" s="9"/>
    </row>
    <row r="3158" spans="2:2" ht="15.75" customHeight="1" x14ac:dyDescent="0.2">
      <c r="B3158" s="9"/>
    </row>
    <row r="3159" spans="2:2" ht="15.75" customHeight="1" x14ac:dyDescent="0.2">
      <c r="B3159" s="9"/>
    </row>
    <row r="3160" spans="2:2" ht="15.75" customHeight="1" x14ac:dyDescent="0.2">
      <c r="B3160" s="9"/>
    </row>
    <row r="3161" spans="2:2" ht="15.75" customHeight="1" x14ac:dyDescent="0.2">
      <c r="B3161" s="9"/>
    </row>
    <row r="3162" spans="2:2" ht="15.75" customHeight="1" x14ac:dyDescent="0.2">
      <c r="B3162" s="9"/>
    </row>
    <row r="3163" spans="2:2" ht="15.75" customHeight="1" x14ac:dyDescent="0.2">
      <c r="B3163" s="9"/>
    </row>
    <row r="3164" spans="2:2" ht="15.75" customHeight="1" x14ac:dyDescent="0.2">
      <c r="B3164" s="9"/>
    </row>
    <row r="3165" spans="2:2" ht="15.75" customHeight="1" x14ac:dyDescent="0.2">
      <c r="B3165" s="9"/>
    </row>
    <row r="3166" spans="2:2" ht="15.75" customHeight="1" x14ac:dyDescent="0.2">
      <c r="B3166" s="9"/>
    </row>
    <row r="3167" spans="2:2" ht="15.75" customHeight="1" x14ac:dyDescent="0.2">
      <c r="B3167" s="9"/>
    </row>
    <row r="3168" spans="2:2" ht="15.75" customHeight="1" x14ac:dyDescent="0.2">
      <c r="B3168" s="9"/>
    </row>
    <row r="3169" spans="2:2" ht="15.75" customHeight="1" x14ac:dyDescent="0.2">
      <c r="B3169" s="9"/>
    </row>
    <row r="3170" spans="2:2" ht="15.75" customHeight="1" x14ac:dyDescent="0.2">
      <c r="B3170" s="9"/>
    </row>
    <row r="3171" spans="2:2" ht="15.75" customHeight="1" x14ac:dyDescent="0.2">
      <c r="B3171" s="9"/>
    </row>
    <row r="3172" spans="2:2" ht="15.75" customHeight="1" x14ac:dyDescent="0.2">
      <c r="B3172" s="9"/>
    </row>
    <row r="3173" spans="2:2" ht="15.75" customHeight="1" x14ac:dyDescent="0.2">
      <c r="B3173" s="9"/>
    </row>
    <row r="3174" spans="2:2" ht="15.75" customHeight="1" x14ac:dyDescent="0.2">
      <c r="B3174" s="9"/>
    </row>
    <row r="3175" spans="2:2" ht="15.75" customHeight="1" x14ac:dyDescent="0.2">
      <c r="B3175" s="9"/>
    </row>
    <row r="3176" spans="2:2" ht="15.75" customHeight="1" x14ac:dyDescent="0.2">
      <c r="B3176" s="9"/>
    </row>
    <row r="3177" spans="2:2" ht="15.75" customHeight="1" x14ac:dyDescent="0.2">
      <c r="B3177" s="9"/>
    </row>
    <row r="3178" spans="2:2" ht="15.75" customHeight="1" x14ac:dyDescent="0.2">
      <c r="B3178" s="9"/>
    </row>
    <row r="3179" spans="2:2" ht="15.75" customHeight="1" x14ac:dyDescent="0.2">
      <c r="B3179" s="9"/>
    </row>
    <row r="3180" spans="2:2" ht="15.75" customHeight="1" x14ac:dyDescent="0.2">
      <c r="B3180" s="9"/>
    </row>
    <row r="3181" spans="2:2" ht="15.75" customHeight="1" x14ac:dyDescent="0.2">
      <c r="B3181" s="9"/>
    </row>
    <row r="3182" spans="2:2" ht="15.75" customHeight="1" x14ac:dyDescent="0.2">
      <c r="B3182" s="9"/>
    </row>
    <row r="3183" spans="2:2" ht="15.75" customHeight="1" x14ac:dyDescent="0.2">
      <c r="B3183" s="9"/>
    </row>
    <row r="3184" spans="2:2" ht="15.75" customHeight="1" x14ac:dyDescent="0.2">
      <c r="B3184" s="9"/>
    </row>
    <row r="3185" spans="2:2" ht="15.75" customHeight="1" x14ac:dyDescent="0.2">
      <c r="B3185" s="9"/>
    </row>
    <row r="3186" spans="2:2" ht="15.75" customHeight="1" x14ac:dyDescent="0.2">
      <c r="B3186" s="9"/>
    </row>
    <row r="3187" spans="2:2" ht="15.75" customHeight="1" x14ac:dyDescent="0.2">
      <c r="B3187" s="9"/>
    </row>
    <row r="3188" spans="2:2" ht="15.75" customHeight="1" x14ac:dyDescent="0.2">
      <c r="B3188" s="9"/>
    </row>
    <row r="3189" spans="2:2" ht="15.75" customHeight="1" x14ac:dyDescent="0.2">
      <c r="B3189" s="9"/>
    </row>
    <row r="3190" spans="2:2" ht="15.75" customHeight="1" x14ac:dyDescent="0.2">
      <c r="B3190" s="9"/>
    </row>
    <row r="3191" spans="2:2" ht="15.75" customHeight="1" x14ac:dyDescent="0.2">
      <c r="B3191" s="9"/>
    </row>
    <row r="3192" spans="2:2" ht="15.75" customHeight="1" x14ac:dyDescent="0.2">
      <c r="B3192" s="9"/>
    </row>
    <row r="3193" spans="2:2" ht="15.75" customHeight="1" x14ac:dyDescent="0.2">
      <c r="B3193" s="9"/>
    </row>
    <row r="3194" spans="2:2" ht="15.75" customHeight="1" x14ac:dyDescent="0.2">
      <c r="B3194" s="9"/>
    </row>
    <row r="3195" spans="2:2" ht="15.75" customHeight="1" x14ac:dyDescent="0.2">
      <c r="B3195" s="9"/>
    </row>
    <row r="3196" spans="2:2" ht="15.75" customHeight="1" x14ac:dyDescent="0.2">
      <c r="B3196" s="9"/>
    </row>
    <row r="3197" spans="2:2" ht="15.75" customHeight="1" x14ac:dyDescent="0.2">
      <c r="B3197" s="9"/>
    </row>
    <row r="3198" spans="2:2" ht="15.75" customHeight="1" x14ac:dyDescent="0.2">
      <c r="B3198" s="9"/>
    </row>
    <row r="3199" spans="2:2" ht="15.75" customHeight="1" x14ac:dyDescent="0.2">
      <c r="B3199" s="9"/>
    </row>
    <row r="3200" spans="2:2" ht="15.75" customHeight="1" x14ac:dyDescent="0.2">
      <c r="B3200" s="9"/>
    </row>
    <row r="3201" spans="2:2" ht="15.75" customHeight="1" x14ac:dyDescent="0.2">
      <c r="B3201" s="9"/>
    </row>
    <row r="3202" spans="2:2" ht="15.75" customHeight="1" x14ac:dyDescent="0.2">
      <c r="B3202" s="9"/>
    </row>
    <row r="3203" spans="2:2" ht="15.75" customHeight="1" x14ac:dyDescent="0.2">
      <c r="B3203" s="9"/>
    </row>
    <row r="3204" spans="2:2" ht="15.75" customHeight="1" x14ac:dyDescent="0.2">
      <c r="B3204" s="9"/>
    </row>
    <row r="3205" spans="2:2" ht="15.75" customHeight="1" x14ac:dyDescent="0.2">
      <c r="B3205" s="9"/>
    </row>
    <row r="3206" spans="2:2" ht="15.75" customHeight="1" x14ac:dyDescent="0.2">
      <c r="B3206" s="9"/>
    </row>
    <row r="3207" spans="2:2" ht="15.75" customHeight="1" x14ac:dyDescent="0.2">
      <c r="B3207" s="9"/>
    </row>
    <row r="3208" spans="2:2" ht="15.75" customHeight="1" x14ac:dyDescent="0.2">
      <c r="B3208" s="9"/>
    </row>
    <row r="3209" spans="2:2" ht="15.75" customHeight="1" x14ac:dyDescent="0.2">
      <c r="B3209" s="9"/>
    </row>
    <row r="3210" spans="2:2" ht="15.75" customHeight="1" x14ac:dyDescent="0.2">
      <c r="B3210" s="9"/>
    </row>
    <row r="3211" spans="2:2" ht="15.75" customHeight="1" x14ac:dyDescent="0.2">
      <c r="B3211" s="9"/>
    </row>
    <row r="3212" spans="2:2" ht="15.75" customHeight="1" x14ac:dyDescent="0.2">
      <c r="B3212" s="9"/>
    </row>
    <row r="3213" spans="2:2" ht="15.75" customHeight="1" x14ac:dyDescent="0.2">
      <c r="B3213" s="9"/>
    </row>
    <row r="3214" spans="2:2" ht="15.75" customHeight="1" x14ac:dyDescent="0.2">
      <c r="B3214" s="9"/>
    </row>
    <row r="3215" spans="2:2" ht="15.75" customHeight="1" x14ac:dyDescent="0.2">
      <c r="B3215" s="9"/>
    </row>
    <row r="3216" spans="2:2" ht="15.75" customHeight="1" x14ac:dyDescent="0.2">
      <c r="B3216" s="9"/>
    </row>
    <row r="3217" spans="2:2" ht="15.75" customHeight="1" x14ac:dyDescent="0.2">
      <c r="B3217" s="9"/>
    </row>
    <row r="3218" spans="2:2" ht="15.75" customHeight="1" x14ac:dyDescent="0.2">
      <c r="B3218" s="9"/>
    </row>
    <row r="3219" spans="2:2" ht="15.75" customHeight="1" x14ac:dyDescent="0.2">
      <c r="B3219" s="9"/>
    </row>
    <row r="3220" spans="2:2" ht="15.75" customHeight="1" x14ac:dyDescent="0.2">
      <c r="B3220" s="9"/>
    </row>
    <row r="3221" spans="2:2" ht="15.75" customHeight="1" x14ac:dyDescent="0.2">
      <c r="B3221" s="9"/>
    </row>
    <row r="3222" spans="2:2" ht="15.75" customHeight="1" x14ac:dyDescent="0.2">
      <c r="B3222" s="9"/>
    </row>
    <row r="3223" spans="2:2" ht="15.75" customHeight="1" x14ac:dyDescent="0.2">
      <c r="B3223" s="9"/>
    </row>
    <row r="3224" spans="2:2" ht="15.75" customHeight="1" x14ac:dyDescent="0.2">
      <c r="B3224" s="9"/>
    </row>
    <row r="3225" spans="2:2" ht="15.75" customHeight="1" x14ac:dyDescent="0.2">
      <c r="B3225" s="9"/>
    </row>
    <row r="3226" spans="2:2" ht="15.75" customHeight="1" x14ac:dyDescent="0.2">
      <c r="B3226" s="9"/>
    </row>
    <row r="3227" spans="2:2" ht="15.75" customHeight="1" x14ac:dyDescent="0.2">
      <c r="B3227" s="9"/>
    </row>
    <row r="3228" spans="2:2" ht="15.75" customHeight="1" x14ac:dyDescent="0.2">
      <c r="B3228" s="9"/>
    </row>
    <row r="3229" spans="2:2" ht="15.75" customHeight="1" x14ac:dyDescent="0.2">
      <c r="B3229" s="9"/>
    </row>
    <row r="3230" spans="2:2" ht="15.75" customHeight="1" x14ac:dyDescent="0.2">
      <c r="B3230" s="9"/>
    </row>
    <row r="3231" spans="2:2" ht="15.75" customHeight="1" x14ac:dyDescent="0.2">
      <c r="B3231" s="9"/>
    </row>
    <row r="3232" spans="2:2" ht="15.75" customHeight="1" x14ac:dyDescent="0.2">
      <c r="B3232" s="9"/>
    </row>
    <row r="3233" spans="2:2" ht="15.75" customHeight="1" x14ac:dyDescent="0.2">
      <c r="B3233" s="9"/>
    </row>
    <row r="3234" spans="2:2" ht="15.75" customHeight="1" x14ac:dyDescent="0.2">
      <c r="B3234" s="9"/>
    </row>
    <row r="3235" spans="2:2" ht="15.75" customHeight="1" x14ac:dyDescent="0.2">
      <c r="B3235" s="9"/>
    </row>
    <row r="3236" spans="2:2" ht="15.75" customHeight="1" x14ac:dyDescent="0.2">
      <c r="B3236" s="9"/>
    </row>
    <row r="3237" spans="2:2" ht="15.75" customHeight="1" x14ac:dyDescent="0.2">
      <c r="B3237" s="9"/>
    </row>
    <row r="3238" spans="2:2" ht="15.75" customHeight="1" x14ac:dyDescent="0.2">
      <c r="B3238" s="9"/>
    </row>
    <row r="3239" spans="2:2" ht="15.75" customHeight="1" x14ac:dyDescent="0.2">
      <c r="B3239" s="9"/>
    </row>
    <row r="3240" spans="2:2" ht="15.75" customHeight="1" x14ac:dyDescent="0.2">
      <c r="B3240" s="9"/>
    </row>
    <row r="3241" spans="2:2" ht="15.75" customHeight="1" x14ac:dyDescent="0.2">
      <c r="B3241" s="9"/>
    </row>
    <row r="3242" spans="2:2" ht="15.75" customHeight="1" x14ac:dyDescent="0.2">
      <c r="B3242" s="9"/>
    </row>
    <row r="3243" spans="2:2" ht="15.75" customHeight="1" x14ac:dyDescent="0.2">
      <c r="B3243" s="9"/>
    </row>
    <row r="3244" spans="2:2" ht="15.75" customHeight="1" x14ac:dyDescent="0.2">
      <c r="B3244" s="9"/>
    </row>
    <row r="3245" spans="2:2" ht="15.75" customHeight="1" x14ac:dyDescent="0.2">
      <c r="B3245" s="9"/>
    </row>
    <row r="3246" spans="2:2" ht="15.75" customHeight="1" x14ac:dyDescent="0.2">
      <c r="B3246" s="9"/>
    </row>
    <row r="3247" spans="2:2" ht="15.75" customHeight="1" x14ac:dyDescent="0.2">
      <c r="B3247" s="9"/>
    </row>
    <row r="3248" spans="2:2" ht="15.75" customHeight="1" x14ac:dyDescent="0.2">
      <c r="B3248" s="9"/>
    </row>
    <row r="3249" spans="2:2" ht="15.75" customHeight="1" x14ac:dyDescent="0.2">
      <c r="B3249" s="9"/>
    </row>
    <row r="3250" spans="2:2" ht="15.75" customHeight="1" x14ac:dyDescent="0.2">
      <c r="B3250" s="9"/>
    </row>
    <row r="3251" spans="2:2" ht="15.75" customHeight="1" x14ac:dyDescent="0.2">
      <c r="B3251" s="9"/>
    </row>
    <row r="3252" spans="2:2" ht="15.75" customHeight="1" x14ac:dyDescent="0.2">
      <c r="B3252" s="9"/>
    </row>
    <row r="3253" spans="2:2" ht="15.75" customHeight="1" x14ac:dyDescent="0.2">
      <c r="B3253" s="9"/>
    </row>
    <row r="3254" spans="2:2" ht="15.75" customHeight="1" x14ac:dyDescent="0.2">
      <c r="B3254" s="9"/>
    </row>
    <row r="3255" spans="2:2" ht="15.75" customHeight="1" x14ac:dyDescent="0.2">
      <c r="B3255" s="9"/>
    </row>
    <row r="3256" spans="2:2" ht="15.75" customHeight="1" x14ac:dyDescent="0.2">
      <c r="B3256" s="9"/>
    </row>
    <row r="3257" spans="2:2" ht="15.75" customHeight="1" x14ac:dyDescent="0.2">
      <c r="B3257" s="9"/>
    </row>
    <row r="3258" spans="2:2" ht="15.75" customHeight="1" x14ac:dyDescent="0.2">
      <c r="B3258" s="9"/>
    </row>
    <row r="3259" spans="2:2" ht="15.75" customHeight="1" x14ac:dyDescent="0.2">
      <c r="B3259" s="9"/>
    </row>
    <row r="3260" spans="2:2" ht="15.75" customHeight="1" x14ac:dyDescent="0.2">
      <c r="B3260" s="9"/>
    </row>
    <row r="3261" spans="2:2" ht="15.75" customHeight="1" x14ac:dyDescent="0.2">
      <c r="B3261" s="9"/>
    </row>
    <row r="3262" spans="2:2" ht="15.75" customHeight="1" x14ac:dyDescent="0.2">
      <c r="B3262" s="9"/>
    </row>
    <row r="3263" spans="2:2" ht="15.75" customHeight="1" x14ac:dyDescent="0.2">
      <c r="B3263" s="9"/>
    </row>
    <row r="3264" spans="2:2" ht="15.75" customHeight="1" x14ac:dyDescent="0.2">
      <c r="B3264" s="9"/>
    </row>
    <row r="3265" spans="2:2" ht="15.75" customHeight="1" x14ac:dyDescent="0.2">
      <c r="B3265" s="9"/>
    </row>
    <row r="3266" spans="2:2" ht="15.75" customHeight="1" x14ac:dyDescent="0.2">
      <c r="B3266" s="9"/>
    </row>
    <row r="3267" spans="2:2" ht="15.75" customHeight="1" x14ac:dyDescent="0.2">
      <c r="B3267" s="9"/>
    </row>
    <row r="3268" spans="2:2" ht="15.75" customHeight="1" x14ac:dyDescent="0.2">
      <c r="B3268" s="9"/>
    </row>
    <row r="3269" spans="2:2" ht="15.75" customHeight="1" x14ac:dyDescent="0.2">
      <c r="B3269" s="9"/>
    </row>
    <row r="3270" spans="2:2" ht="15.75" customHeight="1" x14ac:dyDescent="0.2">
      <c r="B3270" s="9"/>
    </row>
    <row r="3271" spans="2:2" ht="15.75" customHeight="1" x14ac:dyDescent="0.2">
      <c r="B3271" s="9"/>
    </row>
    <row r="3272" spans="2:2" ht="15.75" customHeight="1" x14ac:dyDescent="0.2">
      <c r="B3272" s="9"/>
    </row>
    <row r="3273" spans="2:2" ht="15.75" customHeight="1" x14ac:dyDescent="0.2">
      <c r="B3273" s="9"/>
    </row>
    <row r="3274" spans="2:2" ht="15.75" customHeight="1" x14ac:dyDescent="0.2">
      <c r="B3274" s="9"/>
    </row>
    <row r="3275" spans="2:2" ht="15.75" customHeight="1" x14ac:dyDescent="0.2">
      <c r="B3275" s="9"/>
    </row>
    <row r="3276" spans="2:2" ht="15.75" customHeight="1" x14ac:dyDescent="0.2">
      <c r="B3276" s="9"/>
    </row>
    <row r="3277" spans="2:2" ht="15.75" customHeight="1" x14ac:dyDescent="0.2">
      <c r="B3277" s="9"/>
    </row>
    <row r="3278" spans="2:2" ht="15.75" customHeight="1" x14ac:dyDescent="0.2">
      <c r="B3278" s="9"/>
    </row>
    <row r="3279" spans="2:2" ht="15.75" customHeight="1" x14ac:dyDescent="0.2">
      <c r="B3279" s="9"/>
    </row>
    <row r="3280" spans="2:2" ht="15.75" customHeight="1" x14ac:dyDescent="0.2">
      <c r="B3280" s="9"/>
    </row>
    <row r="3281" spans="2:2" ht="15.75" customHeight="1" x14ac:dyDescent="0.2">
      <c r="B3281" s="9"/>
    </row>
    <row r="3282" spans="2:2" ht="15.75" customHeight="1" x14ac:dyDescent="0.2">
      <c r="B3282" s="9"/>
    </row>
    <row r="3283" spans="2:2" ht="15.75" customHeight="1" x14ac:dyDescent="0.2">
      <c r="B3283" s="9"/>
    </row>
    <row r="3284" spans="2:2" ht="15.75" customHeight="1" x14ac:dyDescent="0.2">
      <c r="B3284" s="9"/>
    </row>
    <row r="3285" spans="2:2" ht="15.75" customHeight="1" x14ac:dyDescent="0.2">
      <c r="B3285" s="9"/>
    </row>
    <row r="3286" spans="2:2" ht="15.75" customHeight="1" x14ac:dyDescent="0.2">
      <c r="B3286" s="9"/>
    </row>
    <row r="3287" spans="2:2" ht="15.75" customHeight="1" x14ac:dyDescent="0.2">
      <c r="B3287" s="9"/>
    </row>
    <row r="3288" spans="2:2" ht="15.75" customHeight="1" x14ac:dyDescent="0.2">
      <c r="B3288" s="9"/>
    </row>
    <row r="3289" spans="2:2" ht="15.75" customHeight="1" x14ac:dyDescent="0.2">
      <c r="B3289" s="9"/>
    </row>
    <row r="3290" spans="2:2" ht="15.75" customHeight="1" x14ac:dyDescent="0.2">
      <c r="B3290" s="9"/>
    </row>
    <row r="3291" spans="2:2" ht="15.75" customHeight="1" x14ac:dyDescent="0.2">
      <c r="B3291" s="9"/>
    </row>
    <row r="3292" spans="2:2" ht="15.75" customHeight="1" x14ac:dyDescent="0.2">
      <c r="B3292" s="9"/>
    </row>
    <row r="3293" spans="2:2" ht="15.75" customHeight="1" x14ac:dyDescent="0.2">
      <c r="B3293" s="9"/>
    </row>
    <row r="3294" spans="2:2" ht="15.75" customHeight="1" x14ac:dyDescent="0.2">
      <c r="B3294" s="9"/>
    </row>
    <row r="3295" spans="2:2" ht="15.75" customHeight="1" x14ac:dyDescent="0.2">
      <c r="B3295" s="9"/>
    </row>
    <row r="3296" spans="2:2" ht="15.75" customHeight="1" x14ac:dyDescent="0.2">
      <c r="B3296" s="9"/>
    </row>
    <row r="3297" spans="2:2" ht="15.75" customHeight="1" x14ac:dyDescent="0.2">
      <c r="B3297" s="9"/>
    </row>
    <row r="3298" spans="2:2" ht="15.75" customHeight="1" x14ac:dyDescent="0.2">
      <c r="B3298" s="9"/>
    </row>
    <row r="3299" spans="2:2" ht="15.75" customHeight="1" x14ac:dyDescent="0.2">
      <c r="B3299" s="9"/>
    </row>
    <row r="3300" spans="2:2" ht="15.75" customHeight="1" x14ac:dyDescent="0.2">
      <c r="B3300" s="9"/>
    </row>
    <row r="3301" spans="2:2" ht="15.75" customHeight="1" x14ac:dyDescent="0.2">
      <c r="B3301" s="9"/>
    </row>
    <row r="3302" spans="2:2" ht="15.75" customHeight="1" x14ac:dyDescent="0.2">
      <c r="B3302" s="9"/>
    </row>
    <row r="3303" spans="2:2" ht="15.75" customHeight="1" x14ac:dyDescent="0.2">
      <c r="B3303" s="9"/>
    </row>
    <row r="3304" spans="2:2" ht="15.75" customHeight="1" x14ac:dyDescent="0.2">
      <c r="B3304" s="9"/>
    </row>
    <row r="3305" spans="2:2" ht="15.75" customHeight="1" x14ac:dyDescent="0.2">
      <c r="B3305" s="9"/>
    </row>
    <row r="3306" spans="2:2" ht="15.75" customHeight="1" x14ac:dyDescent="0.2">
      <c r="B3306" s="9"/>
    </row>
    <row r="3307" spans="2:2" ht="15.75" customHeight="1" x14ac:dyDescent="0.2">
      <c r="B3307" s="9"/>
    </row>
    <row r="3308" spans="2:2" ht="15.75" customHeight="1" x14ac:dyDescent="0.2">
      <c r="B3308" s="9"/>
    </row>
    <row r="3309" spans="2:2" ht="15.75" customHeight="1" x14ac:dyDescent="0.2">
      <c r="B3309" s="9"/>
    </row>
    <row r="3310" spans="2:2" ht="15.75" customHeight="1" x14ac:dyDescent="0.2">
      <c r="B3310" s="9"/>
    </row>
    <row r="3311" spans="2:2" ht="15.75" customHeight="1" x14ac:dyDescent="0.2">
      <c r="B3311" s="9"/>
    </row>
    <row r="3312" spans="2:2" ht="15.75" customHeight="1" x14ac:dyDescent="0.2">
      <c r="B3312" s="9"/>
    </row>
    <row r="3313" spans="2:2" ht="15.75" customHeight="1" x14ac:dyDescent="0.2">
      <c r="B3313" s="9"/>
    </row>
    <row r="3314" spans="2:2" ht="15.75" customHeight="1" x14ac:dyDescent="0.2">
      <c r="B3314" s="9"/>
    </row>
    <row r="3315" spans="2:2" ht="15.75" customHeight="1" x14ac:dyDescent="0.2">
      <c r="B3315" s="9"/>
    </row>
    <row r="3316" spans="2:2" ht="15.75" customHeight="1" x14ac:dyDescent="0.2">
      <c r="B3316" s="9"/>
    </row>
    <row r="3317" spans="2:2" ht="15.75" customHeight="1" x14ac:dyDescent="0.2">
      <c r="B3317" s="9"/>
    </row>
    <row r="3318" spans="2:2" ht="15.75" customHeight="1" x14ac:dyDescent="0.2">
      <c r="B3318" s="9"/>
    </row>
    <row r="3319" spans="2:2" ht="15.75" customHeight="1" x14ac:dyDescent="0.2">
      <c r="B3319" s="9"/>
    </row>
    <row r="3320" spans="2:2" ht="15.75" customHeight="1" x14ac:dyDescent="0.2">
      <c r="B3320" s="9"/>
    </row>
    <row r="3321" spans="2:2" ht="15.75" customHeight="1" x14ac:dyDescent="0.2">
      <c r="B3321" s="9"/>
    </row>
    <row r="3322" spans="2:2" ht="15.75" customHeight="1" x14ac:dyDescent="0.2">
      <c r="B3322" s="9"/>
    </row>
    <row r="3323" spans="2:2" ht="15.75" customHeight="1" x14ac:dyDescent="0.2">
      <c r="B3323" s="9"/>
    </row>
    <row r="3324" spans="2:2" ht="15.75" customHeight="1" x14ac:dyDescent="0.2">
      <c r="B3324" s="9"/>
    </row>
    <row r="3325" spans="2:2" ht="15.75" customHeight="1" x14ac:dyDescent="0.2">
      <c r="B3325" s="9"/>
    </row>
    <row r="3326" spans="2:2" ht="15.75" customHeight="1" x14ac:dyDescent="0.2">
      <c r="B3326" s="9"/>
    </row>
    <row r="3327" spans="2:2" ht="15.75" customHeight="1" x14ac:dyDescent="0.2">
      <c r="B3327" s="9"/>
    </row>
    <row r="3328" spans="2:2" ht="15.75" customHeight="1" x14ac:dyDescent="0.2">
      <c r="B3328" s="9"/>
    </row>
    <row r="3329" spans="2:2" ht="15.75" customHeight="1" x14ac:dyDescent="0.2">
      <c r="B3329" s="9"/>
    </row>
    <row r="3330" spans="2:2" ht="15.75" customHeight="1" x14ac:dyDescent="0.2">
      <c r="B3330" s="9"/>
    </row>
    <row r="3331" spans="2:2" ht="15.75" customHeight="1" x14ac:dyDescent="0.2">
      <c r="B3331" s="9"/>
    </row>
    <row r="3332" spans="2:2" ht="15.75" customHeight="1" x14ac:dyDescent="0.2">
      <c r="B3332" s="9"/>
    </row>
    <row r="3333" spans="2:2" ht="15.75" customHeight="1" x14ac:dyDescent="0.2">
      <c r="B3333" s="9"/>
    </row>
    <row r="3334" spans="2:2" ht="15.75" customHeight="1" x14ac:dyDescent="0.2">
      <c r="B3334" s="9"/>
    </row>
    <row r="3335" spans="2:2" ht="15.75" customHeight="1" x14ac:dyDescent="0.2">
      <c r="B3335" s="9"/>
    </row>
    <row r="3336" spans="2:2" ht="15.75" customHeight="1" x14ac:dyDescent="0.2">
      <c r="B3336" s="9"/>
    </row>
    <row r="3337" spans="2:2" ht="15.75" customHeight="1" x14ac:dyDescent="0.2">
      <c r="B3337" s="9"/>
    </row>
    <row r="3338" spans="2:2" ht="15.75" customHeight="1" x14ac:dyDescent="0.2">
      <c r="B3338" s="9"/>
    </row>
    <row r="3339" spans="2:2" ht="15.75" customHeight="1" x14ac:dyDescent="0.2">
      <c r="B3339" s="9"/>
    </row>
    <row r="3340" spans="2:2" ht="15.75" customHeight="1" x14ac:dyDescent="0.2">
      <c r="B3340" s="9"/>
    </row>
    <row r="3341" spans="2:2" ht="15.75" customHeight="1" x14ac:dyDescent="0.2">
      <c r="B3341" s="9"/>
    </row>
    <row r="3342" spans="2:2" ht="15.75" customHeight="1" x14ac:dyDescent="0.2">
      <c r="B3342" s="9"/>
    </row>
    <row r="3343" spans="2:2" ht="15.75" customHeight="1" x14ac:dyDescent="0.2">
      <c r="B3343" s="9"/>
    </row>
    <row r="3344" spans="2:2" ht="15.75" customHeight="1" x14ac:dyDescent="0.2">
      <c r="B3344" s="9"/>
    </row>
    <row r="3345" spans="2:2" ht="15.75" customHeight="1" x14ac:dyDescent="0.2">
      <c r="B3345" s="9"/>
    </row>
    <row r="3346" spans="2:2" ht="15.75" customHeight="1" x14ac:dyDescent="0.2">
      <c r="B3346" s="9"/>
    </row>
    <row r="3347" spans="2:2" ht="15.75" customHeight="1" x14ac:dyDescent="0.2">
      <c r="B3347" s="9"/>
    </row>
    <row r="3348" spans="2:2" ht="15.75" customHeight="1" x14ac:dyDescent="0.2">
      <c r="B3348" s="9"/>
    </row>
    <row r="3349" spans="2:2" ht="15.75" customHeight="1" x14ac:dyDescent="0.2">
      <c r="B3349" s="9"/>
    </row>
    <row r="3350" spans="2:2" ht="15.75" customHeight="1" x14ac:dyDescent="0.2">
      <c r="B3350" s="9"/>
    </row>
    <row r="3351" spans="2:2" ht="15.75" customHeight="1" x14ac:dyDescent="0.2">
      <c r="B3351" s="9"/>
    </row>
    <row r="3352" spans="2:2" ht="15.75" customHeight="1" x14ac:dyDescent="0.2">
      <c r="B3352" s="9"/>
    </row>
    <row r="3353" spans="2:2" ht="15.75" customHeight="1" x14ac:dyDescent="0.2">
      <c r="B3353" s="9"/>
    </row>
    <row r="3354" spans="2:2" ht="15.75" customHeight="1" x14ac:dyDescent="0.2">
      <c r="B3354" s="9"/>
    </row>
    <row r="3355" spans="2:2" ht="15.75" customHeight="1" x14ac:dyDescent="0.2">
      <c r="B3355" s="9"/>
    </row>
    <row r="3356" spans="2:2" ht="15.75" customHeight="1" x14ac:dyDescent="0.2">
      <c r="B3356" s="9"/>
    </row>
    <row r="3357" spans="2:2" ht="15.75" customHeight="1" x14ac:dyDescent="0.2">
      <c r="B3357" s="9"/>
    </row>
    <row r="3358" spans="2:2" ht="15.75" customHeight="1" x14ac:dyDescent="0.2">
      <c r="B3358" s="9"/>
    </row>
    <row r="3359" spans="2:2" ht="15.75" customHeight="1" x14ac:dyDescent="0.2">
      <c r="B3359" s="9"/>
    </row>
    <row r="3360" spans="2:2" ht="15.75" customHeight="1" x14ac:dyDescent="0.2">
      <c r="B3360" s="9"/>
    </row>
    <row r="3361" spans="2:2" ht="15.75" customHeight="1" x14ac:dyDescent="0.2">
      <c r="B3361" s="9"/>
    </row>
    <row r="3362" spans="2:2" ht="15.75" customHeight="1" x14ac:dyDescent="0.2">
      <c r="B3362" s="9"/>
    </row>
    <row r="3363" spans="2:2" ht="15.75" customHeight="1" x14ac:dyDescent="0.2">
      <c r="B3363" s="9"/>
    </row>
    <row r="3364" spans="2:2" ht="15.75" customHeight="1" x14ac:dyDescent="0.2">
      <c r="B3364" s="9"/>
    </row>
    <row r="3365" spans="2:2" ht="15.75" customHeight="1" x14ac:dyDescent="0.2">
      <c r="B3365" s="9"/>
    </row>
    <row r="3366" spans="2:2" ht="15.75" customHeight="1" x14ac:dyDescent="0.2">
      <c r="B3366" s="9"/>
    </row>
    <row r="3367" spans="2:2" ht="15.75" customHeight="1" x14ac:dyDescent="0.2">
      <c r="B3367" s="9"/>
    </row>
    <row r="3368" spans="2:2" ht="15.75" customHeight="1" x14ac:dyDescent="0.2">
      <c r="B3368" s="9"/>
    </row>
    <row r="3369" spans="2:2" ht="15.75" customHeight="1" x14ac:dyDescent="0.2">
      <c r="B3369" s="9"/>
    </row>
    <row r="3370" spans="2:2" ht="15.75" customHeight="1" x14ac:dyDescent="0.2">
      <c r="B3370" s="9"/>
    </row>
    <row r="3371" spans="2:2" ht="15.75" customHeight="1" x14ac:dyDescent="0.2">
      <c r="B3371" s="9"/>
    </row>
    <row r="3372" spans="2:2" ht="15.75" customHeight="1" x14ac:dyDescent="0.2">
      <c r="B3372" s="9"/>
    </row>
    <row r="3373" spans="2:2" ht="15.75" customHeight="1" x14ac:dyDescent="0.2">
      <c r="B3373" s="9"/>
    </row>
    <row r="3374" spans="2:2" ht="15.75" customHeight="1" x14ac:dyDescent="0.2">
      <c r="B3374" s="9"/>
    </row>
    <row r="3375" spans="2:2" ht="15.75" customHeight="1" x14ac:dyDescent="0.2">
      <c r="B3375" s="9"/>
    </row>
    <row r="3376" spans="2:2" ht="15.75" customHeight="1" x14ac:dyDescent="0.2">
      <c r="B3376" s="9"/>
    </row>
    <row r="3377" spans="2:2" ht="15.75" customHeight="1" x14ac:dyDescent="0.2">
      <c r="B3377" s="9"/>
    </row>
    <row r="3378" spans="2:2" ht="15.75" customHeight="1" x14ac:dyDescent="0.2">
      <c r="B3378" s="9"/>
    </row>
    <row r="3379" spans="2:2" ht="15.75" customHeight="1" x14ac:dyDescent="0.2">
      <c r="B3379" s="9"/>
    </row>
    <row r="3380" spans="2:2" ht="15.75" customHeight="1" x14ac:dyDescent="0.2">
      <c r="B3380" s="9"/>
    </row>
    <row r="3381" spans="2:2" ht="15.75" customHeight="1" x14ac:dyDescent="0.2">
      <c r="B3381" s="9"/>
    </row>
    <row r="3382" spans="2:2" ht="15.75" customHeight="1" x14ac:dyDescent="0.2">
      <c r="B3382" s="9"/>
    </row>
    <row r="3383" spans="2:2" ht="15.75" customHeight="1" x14ac:dyDescent="0.2">
      <c r="B3383" s="9"/>
    </row>
    <row r="3384" spans="2:2" ht="15.75" customHeight="1" x14ac:dyDescent="0.2">
      <c r="B3384" s="9"/>
    </row>
    <row r="3385" spans="2:2" ht="15.75" customHeight="1" x14ac:dyDescent="0.2">
      <c r="B3385" s="9"/>
    </row>
    <row r="3386" spans="2:2" ht="15.75" customHeight="1" x14ac:dyDescent="0.2">
      <c r="B3386" s="9"/>
    </row>
    <row r="3387" spans="2:2" ht="15.75" customHeight="1" x14ac:dyDescent="0.2">
      <c r="B3387" s="9"/>
    </row>
    <row r="3388" spans="2:2" ht="15.75" customHeight="1" x14ac:dyDescent="0.2">
      <c r="B3388" s="9"/>
    </row>
    <row r="3389" spans="2:2" ht="15.75" customHeight="1" x14ac:dyDescent="0.2">
      <c r="B3389" s="9"/>
    </row>
    <row r="3390" spans="2:2" ht="15.75" customHeight="1" x14ac:dyDescent="0.2">
      <c r="B3390" s="9"/>
    </row>
    <row r="3391" spans="2:2" ht="15.75" customHeight="1" x14ac:dyDescent="0.2">
      <c r="B3391" s="9"/>
    </row>
    <row r="3392" spans="2:2" ht="15.75" customHeight="1" x14ac:dyDescent="0.2">
      <c r="B3392" s="9"/>
    </row>
    <row r="3393" spans="2:2" ht="15.75" customHeight="1" x14ac:dyDescent="0.2">
      <c r="B3393" s="9"/>
    </row>
    <row r="3394" spans="2:2" ht="15.75" customHeight="1" x14ac:dyDescent="0.2">
      <c r="B3394" s="9"/>
    </row>
    <row r="3395" spans="2:2" ht="15.75" customHeight="1" x14ac:dyDescent="0.2">
      <c r="B3395" s="9"/>
    </row>
    <row r="3396" spans="2:2" ht="15.75" customHeight="1" x14ac:dyDescent="0.2">
      <c r="B3396" s="9"/>
    </row>
    <row r="3397" spans="2:2" ht="15.75" customHeight="1" x14ac:dyDescent="0.2">
      <c r="B3397" s="9"/>
    </row>
    <row r="3398" spans="2:2" ht="15.75" customHeight="1" x14ac:dyDescent="0.2">
      <c r="B3398" s="9"/>
    </row>
    <row r="3399" spans="2:2" ht="15.75" customHeight="1" x14ac:dyDescent="0.2">
      <c r="B3399" s="9"/>
    </row>
    <row r="3400" spans="2:2" ht="15.75" customHeight="1" x14ac:dyDescent="0.2">
      <c r="B3400" s="9"/>
    </row>
    <row r="3401" spans="2:2" ht="15.75" customHeight="1" x14ac:dyDescent="0.2">
      <c r="B3401" s="9"/>
    </row>
    <row r="3402" spans="2:2" ht="15.75" customHeight="1" x14ac:dyDescent="0.2">
      <c r="B3402" s="9"/>
    </row>
    <row r="3403" spans="2:2" ht="15.75" customHeight="1" x14ac:dyDescent="0.2">
      <c r="B3403" s="9"/>
    </row>
    <row r="3404" spans="2:2" ht="15.75" customHeight="1" x14ac:dyDescent="0.2">
      <c r="B3404" s="9"/>
    </row>
    <row r="3405" spans="2:2" ht="15.75" customHeight="1" x14ac:dyDescent="0.2">
      <c r="B3405" s="9"/>
    </row>
    <row r="3406" spans="2:2" ht="15.75" customHeight="1" x14ac:dyDescent="0.2">
      <c r="B3406" s="9"/>
    </row>
    <row r="3407" spans="2:2" ht="15.75" customHeight="1" x14ac:dyDescent="0.2">
      <c r="B3407" s="9"/>
    </row>
    <row r="3408" spans="2:2" ht="15.75" customHeight="1" x14ac:dyDescent="0.2">
      <c r="B3408" s="9"/>
    </row>
    <row r="3409" spans="2:2" ht="15.75" customHeight="1" x14ac:dyDescent="0.2">
      <c r="B3409" s="9"/>
    </row>
    <row r="3410" spans="2:2" ht="15.75" customHeight="1" x14ac:dyDescent="0.2">
      <c r="B3410" s="9"/>
    </row>
    <row r="3411" spans="2:2" ht="15.75" customHeight="1" x14ac:dyDescent="0.2">
      <c r="B3411" s="9"/>
    </row>
    <row r="3412" spans="2:2" ht="15.75" customHeight="1" x14ac:dyDescent="0.2">
      <c r="B3412" s="9"/>
    </row>
    <row r="3413" spans="2:2" ht="15.75" customHeight="1" x14ac:dyDescent="0.2">
      <c r="B3413" s="9"/>
    </row>
    <row r="3414" spans="2:2" ht="15.75" customHeight="1" x14ac:dyDescent="0.2">
      <c r="B3414" s="9"/>
    </row>
    <row r="3415" spans="2:2" ht="15.75" customHeight="1" x14ac:dyDescent="0.2">
      <c r="B3415" s="9"/>
    </row>
    <row r="3416" spans="2:2" ht="15.75" customHeight="1" x14ac:dyDescent="0.2">
      <c r="B3416" s="9"/>
    </row>
    <row r="3417" spans="2:2" ht="15.75" customHeight="1" x14ac:dyDescent="0.2">
      <c r="B3417" s="9"/>
    </row>
    <row r="3418" spans="2:2" ht="15.75" customHeight="1" x14ac:dyDescent="0.2">
      <c r="B3418" s="9"/>
    </row>
    <row r="3419" spans="2:2" ht="15.75" customHeight="1" x14ac:dyDescent="0.2">
      <c r="B3419" s="9"/>
    </row>
    <row r="3420" spans="2:2" ht="15.75" customHeight="1" x14ac:dyDescent="0.2">
      <c r="B3420" s="9"/>
    </row>
    <row r="3421" spans="2:2" ht="15.75" customHeight="1" x14ac:dyDescent="0.2">
      <c r="B3421" s="9"/>
    </row>
    <row r="3422" spans="2:2" ht="15.75" customHeight="1" x14ac:dyDescent="0.2">
      <c r="B3422" s="9"/>
    </row>
    <row r="3423" spans="2:2" ht="15.75" customHeight="1" x14ac:dyDescent="0.2">
      <c r="B3423" s="9"/>
    </row>
    <row r="3424" spans="2:2" ht="15.75" customHeight="1" x14ac:dyDescent="0.2">
      <c r="B3424" s="9"/>
    </row>
    <row r="3425" spans="2:2" ht="15.75" customHeight="1" x14ac:dyDescent="0.2">
      <c r="B3425" s="9"/>
    </row>
    <row r="3426" spans="2:2" ht="15.75" customHeight="1" x14ac:dyDescent="0.2">
      <c r="B3426" s="9"/>
    </row>
    <row r="3427" spans="2:2" ht="15.75" customHeight="1" x14ac:dyDescent="0.2">
      <c r="B3427" s="9"/>
    </row>
    <row r="3428" spans="2:2" ht="15.75" customHeight="1" x14ac:dyDescent="0.2">
      <c r="B3428" s="9"/>
    </row>
    <row r="3429" spans="2:2" ht="15.75" customHeight="1" x14ac:dyDescent="0.2">
      <c r="B3429" s="9"/>
    </row>
    <row r="3430" spans="2:2" ht="15.75" customHeight="1" x14ac:dyDescent="0.2">
      <c r="B3430" s="9"/>
    </row>
    <row r="3431" spans="2:2" ht="15.75" customHeight="1" x14ac:dyDescent="0.2">
      <c r="B3431" s="9"/>
    </row>
    <row r="3432" spans="2:2" ht="15.75" customHeight="1" x14ac:dyDescent="0.2">
      <c r="B3432" s="9"/>
    </row>
    <row r="3433" spans="2:2" ht="15.75" customHeight="1" x14ac:dyDescent="0.2">
      <c r="B3433" s="9"/>
    </row>
    <row r="3434" spans="2:2" ht="15.75" customHeight="1" x14ac:dyDescent="0.2">
      <c r="B3434" s="9"/>
    </row>
    <row r="3435" spans="2:2" ht="15.75" customHeight="1" x14ac:dyDescent="0.2">
      <c r="B3435" s="9"/>
    </row>
    <row r="3436" spans="2:2" ht="15.75" customHeight="1" x14ac:dyDescent="0.2">
      <c r="B3436" s="9"/>
    </row>
    <row r="3437" spans="2:2" ht="15.75" customHeight="1" x14ac:dyDescent="0.2">
      <c r="B3437" s="9"/>
    </row>
    <row r="3438" spans="2:2" ht="15.75" customHeight="1" x14ac:dyDescent="0.2">
      <c r="B3438" s="9"/>
    </row>
    <row r="3439" spans="2:2" ht="15.75" customHeight="1" x14ac:dyDescent="0.2">
      <c r="B3439" s="9"/>
    </row>
    <row r="3440" spans="2:2" ht="15.75" customHeight="1" x14ac:dyDescent="0.2">
      <c r="B3440" s="9"/>
    </row>
    <row r="3441" spans="2:2" ht="15.75" customHeight="1" x14ac:dyDescent="0.2">
      <c r="B3441" s="9"/>
    </row>
    <row r="3442" spans="2:2" ht="15.75" customHeight="1" x14ac:dyDescent="0.2">
      <c r="B3442" s="9"/>
    </row>
    <row r="3443" spans="2:2" ht="15.75" customHeight="1" x14ac:dyDescent="0.2">
      <c r="B3443" s="9"/>
    </row>
    <row r="3444" spans="2:2" ht="15.75" customHeight="1" x14ac:dyDescent="0.2">
      <c r="B3444" s="9"/>
    </row>
    <row r="3445" spans="2:2" ht="15.75" customHeight="1" x14ac:dyDescent="0.2">
      <c r="B3445" s="9"/>
    </row>
    <row r="3446" spans="2:2" ht="15.75" customHeight="1" x14ac:dyDescent="0.2">
      <c r="B3446" s="9"/>
    </row>
    <row r="3447" spans="2:2" ht="15.75" customHeight="1" x14ac:dyDescent="0.2">
      <c r="B3447" s="9"/>
    </row>
    <row r="3448" spans="2:2" ht="15.75" customHeight="1" x14ac:dyDescent="0.2">
      <c r="B3448" s="9"/>
    </row>
    <row r="3449" spans="2:2" ht="15.75" customHeight="1" x14ac:dyDescent="0.2">
      <c r="B3449" s="9"/>
    </row>
    <row r="3450" spans="2:2" ht="15.75" customHeight="1" x14ac:dyDescent="0.2">
      <c r="B3450" s="9"/>
    </row>
    <row r="3451" spans="2:2" ht="15.75" customHeight="1" x14ac:dyDescent="0.2">
      <c r="B3451" s="9"/>
    </row>
    <row r="3452" spans="2:2" ht="15.75" customHeight="1" x14ac:dyDescent="0.2">
      <c r="B3452" s="9"/>
    </row>
    <row r="3453" spans="2:2" ht="15.75" customHeight="1" x14ac:dyDescent="0.2">
      <c r="B3453" s="9"/>
    </row>
    <row r="3454" spans="2:2" ht="15.75" customHeight="1" x14ac:dyDescent="0.2">
      <c r="B3454" s="9"/>
    </row>
    <row r="3455" spans="2:2" ht="15.75" customHeight="1" x14ac:dyDescent="0.2">
      <c r="B3455" s="9"/>
    </row>
    <row r="3456" spans="2:2" ht="15.75" customHeight="1" x14ac:dyDescent="0.2">
      <c r="B3456" s="9"/>
    </row>
    <row r="3457" spans="2:2" ht="15.75" customHeight="1" x14ac:dyDescent="0.2">
      <c r="B3457" s="9"/>
    </row>
    <row r="3458" spans="2:2" ht="15.75" customHeight="1" x14ac:dyDescent="0.2">
      <c r="B3458" s="9"/>
    </row>
    <row r="3459" spans="2:2" ht="15.75" customHeight="1" x14ac:dyDescent="0.2">
      <c r="B3459" s="9"/>
    </row>
    <row r="3460" spans="2:2" ht="15.75" customHeight="1" x14ac:dyDescent="0.2">
      <c r="B3460" s="9"/>
    </row>
    <row r="3461" spans="2:2" ht="15.75" customHeight="1" x14ac:dyDescent="0.2">
      <c r="B3461" s="9"/>
    </row>
    <row r="3462" spans="2:2" ht="15.75" customHeight="1" x14ac:dyDescent="0.2">
      <c r="B3462" s="9"/>
    </row>
    <row r="3463" spans="2:2" ht="15.75" customHeight="1" x14ac:dyDescent="0.2">
      <c r="B3463" s="9"/>
    </row>
    <row r="3464" spans="2:2" ht="15.75" customHeight="1" x14ac:dyDescent="0.2">
      <c r="B3464" s="9"/>
    </row>
    <row r="3465" spans="2:2" ht="15.75" customHeight="1" x14ac:dyDescent="0.2">
      <c r="B3465" s="9"/>
    </row>
    <row r="3466" spans="2:2" ht="15.75" customHeight="1" x14ac:dyDescent="0.2">
      <c r="B3466" s="9"/>
    </row>
    <row r="3467" spans="2:2" ht="15.75" customHeight="1" x14ac:dyDescent="0.2">
      <c r="B3467" s="9"/>
    </row>
    <row r="3468" spans="2:2" ht="15.75" customHeight="1" x14ac:dyDescent="0.2">
      <c r="B3468" s="9"/>
    </row>
    <row r="3469" spans="2:2" ht="15.75" customHeight="1" x14ac:dyDescent="0.2">
      <c r="B3469" s="9"/>
    </row>
    <row r="3470" spans="2:2" ht="15.75" customHeight="1" x14ac:dyDescent="0.2">
      <c r="B3470" s="9"/>
    </row>
    <row r="3471" spans="2:2" ht="15.75" customHeight="1" x14ac:dyDescent="0.2">
      <c r="B3471" s="9"/>
    </row>
    <row r="3472" spans="2:2" ht="15.75" customHeight="1" x14ac:dyDescent="0.2">
      <c r="B3472" s="9"/>
    </row>
    <row r="3473" spans="2:2" ht="15.75" customHeight="1" x14ac:dyDescent="0.2">
      <c r="B3473" s="9"/>
    </row>
    <row r="3474" spans="2:2" ht="15.75" customHeight="1" x14ac:dyDescent="0.2">
      <c r="B3474" s="9"/>
    </row>
    <row r="3475" spans="2:2" ht="15.75" customHeight="1" x14ac:dyDescent="0.2">
      <c r="B3475" s="9"/>
    </row>
    <row r="3476" spans="2:2" ht="15.75" customHeight="1" x14ac:dyDescent="0.2">
      <c r="B3476" s="9"/>
    </row>
    <row r="3477" spans="2:2" ht="15.75" customHeight="1" x14ac:dyDescent="0.2">
      <c r="B3477" s="9"/>
    </row>
    <row r="3478" spans="2:2" ht="15.75" customHeight="1" x14ac:dyDescent="0.2">
      <c r="B3478" s="9"/>
    </row>
    <row r="3479" spans="2:2" ht="15.75" customHeight="1" x14ac:dyDescent="0.2">
      <c r="B3479" s="9"/>
    </row>
    <row r="3480" spans="2:2" ht="15.75" customHeight="1" x14ac:dyDescent="0.2">
      <c r="B3480" s="9"/>
    </row>
    <row r="3481" spans="2:2" ht="15.75" customHeight="1" x14ac:dyDescent="0.2">
      <c r="B3481" s="9"/>
    </row>
    <row r="3482" spans="2:2" ht="15.75" customHeight="1" x14ac:dyDescent="0.2">
      <c r="B3482" s="9"/>
    </row>
    <row r="3483" spans="2:2" ht="15.75" customHeight="1" x14ac:dyDescent="0.2">
      <c r="B3483" s="9"/>
    </row>
    <row r="3484" spans="2:2" ht="15.75" customHeight="1" x14ac:dyDescent="0.2">
      <c r="B3484" s="9"/>
    </row>
    <row r="3485" spans="2:2" ht="15.75" customHeight="1" x14ac:dyDescent="0.2">
      <c r="B3485" s="9"/>
    </row>
    <row r="3486" spans="2:2" ht="15.75" customHeight="1" x14ac:dyDescent="0.2">
      <c r="B3486" s="9"/>
    </row>
    <row r="3487" spans="2:2" ht="15.75" customHeight="1" x14ac:dyDescent="0.2">
      <c r="B3487" s="9"/>
    </row>
    <row r="3488" spans="2:2" ht="15.75" customHeight="1" x14ac:dyDescent="0.2">
      <c r="B3488" s="9"/>
    </row>
    <row r="3489" spans="2:2" ht="15.75" customHeight="1" x14ac:dyDescent="0.2">
      <c r="B3489" s="9"/>
    </row>
    <row r="3490" spans="2:2" ht="15.75" customHeight="1" x14ac:dyDescent="0.2">
      <c r="B3490" s="9"/>
    </row>
    <row r="3491" spans="2:2" ht="15.75" customHeight="1" x14ac:dyDescent="0.2">
      <c r="B3491" s="9"/>
    </row>
    <row r="3492" spans="2:2" ht="15.75" customHeight="1" x14ac:dyDescent="0.2">
      <c r="B3492" s="9"/>
    </row>
    <row r="3493" spans="2:2" ht="15.75" customHeight="1" x14ac:dyDescent="0.2">
      <c r="B3493" s="9"/>
    </row>
    <row r="3494" spans="2:2" ht="15.75" customHeight="1" x14ac:dyDescent="0.2">
      <c r="B3494" s="9"/>
    </row>
    <row r="3495" spans="2:2" ht="15.75" customHeight="1" x14ac:dyDescent="0.2">
      <c r="B3495" s="9"/>
    </row>
    <row r="3496" spans="2:2" ht="15.75" customHeight="1" x14ac:dyDescent="0.2">
      <c r="B3496" s="9"/>
    </row>
    <row r="3497" spans="2:2" ht="15.75" customHeight="1" x14ac:dyDescent="0.2">
      <c r="B3497" s="9"/>
    </row>
    <row r="3498" spans="2:2" ht="15.75" customHeight="1" x14ac:dyDescent="0.2">
      <c r="B3498" s="9"/>
    </row>
    <row r="3499" spans="2:2" ht="15.75" customHeight="1" x14ac:dyDescent="0.2">
      <c r="B3499" s="9"/>
    </row>
    <row r="3500" spans="2:2" ht="15.75" customHeight="1" x14ac:dyDescent="0.2">
      <c r="B3500" s="9"/>
    </row>
    <row r="3501" spans="2:2" ht="15.75" customHeight="1" x14ac:dyDescent="0.2">
      <c r="B3501" s="9"/>
    </row>
    <row r="3502" spans="2:2" ht="15.75" customHeight="1" x14ac:dyDescent="0.2">
      <c r="B3502" s="9"/>
    </row>
    <row r="3503" spans="2:2" ht="15.75" customHeight="1" x14ac:dyDescent="0.2">
      <c r="B3503" s="9"/>
    </row>
    <row r="3504" spans="2:2" ht="15.75" customHeight="1" x14ac:dyDescent="0.2">
      <c r="B3504" s="9"/>
    </row>
    <row r="3505" spans="2:2" ht="15.75" customHeight="1" x14ac:dyDescent="0.2">
      <c r="B3505" s="9"/>
    </row>
    <row r="3506" spans="2:2" ht="15.75" customHeight="1" x14ac:dyDescent="0.2">
      <c r="B3506" s="9"/>
    </row>
    <row r="3507" spans="2:2" ht="15.75" customHeight="1" x14ac:dyDescent="0.2">
      <c r="B3507" s="9"/>
    </row>
    <row r="3508" spans="2:2" ht="15.75" customHeight="1" x14ac:dyDescent="0.2">
      <c r="B3508" s="9"/>
    </row>
    <row r="3509" spans="2:2" ht="15.75" customHeight="1" x14ac:dyDescent="0.2">
      <c r="B3509" s="9"/>
    </row>
    <row r="3510" spans="2:2" ht="15.75" customHeight="1" x14ac:dyDescent="0.2">
      <c r="B3510" s="9"/>
    </row>
    <row r="3511" spans="2:2" ht="15.75" customHeight="1" x14ac:dyDescent="0.2">
      <c r="B3511" s="9"/>
    </row>
    <row r="3512" spans="2:2" ht="15.75" customHeight="1" x14ac:dyDescent="0.2">
      <c r="B3512" s="9"/>
    </row>
    <row r="3513" spans="2:2" ht="15.75" customHeight="1" x14ac:dyDescent="0.2">
      <c r="B3513" s="9"/>
    </row>
    <row r="3514" spans="2:2" ht="15.75" customHeight="1" x14ac:dyDescent="0.2">
      <c r="B3514" s="9"/>
    </row>
    <row r="3515" spans="2:2" ht="15.75" customHeight="1" x14ac:dyDescent="0.2">
      <c r="B3515" s="9"/>
    </row>
    <row r="3516" spans="2:2" ht="15.75" customHeight="1" x14ac:dyDescent="0.2">
      <c r="B3516" s="9"/>
    </row>
    <row r="3517" spans="2:2" ht="15.75" customHeight="1" x14ac:dyDescent="0.2">
      <c r="B3517" s="9"/>
    </row>
    <row r="3518" spans="2:2" ht="15.75" customHeight="1" x14ac:dyDescent="0.2">
      <c r="B3518" s="9"/>
    </row>
    <row r="3519" spans="2:2" ht="15.75" customHeight="1" x14ac:dyDescent="0.2">
      <c r="B3519" s="9"/>
    </row>
    <row r="3520" spans="2:2" ht="15.75" customHeight="1" x14ac:dyDescent="0.2">
      <c r="B3520" s="9"/>
    </row>
    <row r="3521" spans="2:2" ht="15.75" customHeight="1" x14ac:dyDescent="0.2">
      <c r="B3521" s="9"/>
    </row>
    <row r="3522" spans="2:2" ht="15.75" customHeight="1" x14ac:dyDescent="0.2">
      <c r="B3522" s="9"/>
    </row>
    <row r="3523" spans="2:2" ht="15.75" customHeight="1" x14ac:dyDescent="0.2">
      <c r="B3523" s="9"/>
    </row>
    <row r="3524" spans="2:2" ht="15.75" customHeight="1" x14ac:dyDescent="0.2">
      <c r="B3524" s="9"/>
    </row>
    <row r="3525" spans="2:2" ht="15.75" customHeight="1" x14ac:dyDescent="0.2">
      <c r="B3525" s="9"/>
    </row>
    <row r="3526" spans="2:2" ht="15.75" customHeight="1" x14ac:dyDescent="0.2">
      <c r="B3526" s="9"/>
    </row>
    <row r="3527" spans="2:2" ht="15.75" customHeight="1" x14ac:dyDescent="0.2">
      <c r="B3527" s="9"/>
    </row>
    <row r="3528" spans="2:2" ht="15.75" customHeight="1" x14ac:dyDescent="0.2">
      <c r="B3528" s="9"/>
    </row>
    <row r="3529" spans="2:2" ht="15.75" customHeight="1" x14ac:dyDescent="0.2">
      <c r="B3529" s="9"/>
    </row>
    <row r="3530" spans="2:2" ht="15.75" customHeight="1" x14ac:dyDescent="0.2">
      <c r="B3530" s="9"/>
    </row>
    <row r="3531" spans="2:2" ht="15.75" customHeight="1" x14ac:dyDescent="0.2">
      <c r="B3531" s="9"/>
    </row>
    <row r="3532" spans="2:2" ht="15.75" customHeight="1" x14ac:dyDescent="0.2">
      <c r="B3532" s="9"/>
    </row>
    <row r="3533" spans="2:2" ht="15.75" customHeight="1" x14ac:dyDescent="0.2">
      <c r="B3533" s="9"/>
    </row>
    <row r="3534" spans="2:2" ht="15.75" customHeight="1" x14ac:dyDescent="0.2">
      <c r="B3534" s="9"/>
    </row>
    <row r="3535" spans="2:2" ht="15.75" customHeight="1" x14ac:dyDescent="0.2">
      <c r="B3535" s="9"/>
    </row>
    <row r="3536" spans="2:2" ht="15.75" customHeight="1" x14ac:dyDescent="0.2">
      <c r="B3536" s="9"/>
    </row>
    <row r="3537" spans="2:2" ht="15.75" customHeight="1" x14ac:dyDescent="0.2">
      <c r="B3537" s="9"/>
    </row>
    <row r="3538" spans="2:2" ht="15.75" customHeight="1" x14ac:dyDescent="0.2">
      <c r="B3538" s="9"/>
    </row>
    <row r="3539" spans="2:2" ht="15.75" customHeight="1" x14ac:dyDescent="0.2">
      <c r="B3539" s="9"/>
    </row>
    <row r="3540" spans="2:2" ht="15.75" customHeight="1" x14ac:dyDescent="0.2">
      <c r="B3540" s="9"/>
    </row>
    <row r="3541" spans="2:2" ht="15.75" customHeight="1" x14ac:dyDescent="0.2">
      <c r="B3541" s="9"/>
    </row>
    <row r="3542" spans="2:2" ht="15.75" customHeight="1" x14ac:dyDescent="0.2">
      <c r="B3542" s="9"/>
    </row>
    <row r="3543" spans="2:2" ht="15.75" customHeight="1" x14ac:dyDescent="0.2">
      <c r="B3543" s="9"/>
    </row>
    <row r="3544" spans="2:2" ht="15.75" customHeight="1" x14ac:dyDescent="0.2">
      <c r="B3544" s="9"/>
    </row>
    <row r="3545" spans="2:2" ht="15.75" customHeight="1" x14ac:dyDescent="0.2">
      <c r="B3545" s="9"/>
    </row>
    <row r="3546" spans="2:2" ht="15.75" customHeight="1" x14ac:dyDescent="0.2">
      <c r="B3546" s="9"/>
    </row>
    <row r="3547" spans="2:2" ht="15.75" customHeight="1" x14ac:dyDescent="0.2">
      <c r="B3547" s="9"/>
    </row>
    <row r="3548" spans="2:2" ht="15.75" customHeight="1" x14ac:dyDescent="0.2">
      <c r="B3548" s="9"/>
    </row>
    <row r="3549" spans="2:2" ht="15.75" customHeight="1" x14ac:dyDescent="0.2">
      <c r="B3549" s="9"/>
    </row>
    <row r="3550" spans="2:2" ht="15.75" customHeight="1" x14ac:dyDescent="0.2">
      <c r="B3550" s="9"/>
    </row>
    <row r="3551" spans="2:2" ht="15.75" customHeight="1" x14ac:dyDescent="0.2">
      <c r="B3551" s="9"/>
    </row>
    <row r="3552" spans="2:2" ht="15.75" customHeight="1" x14ac:dyDescent="0.2">
      <c r="B3552" s="9"/>
    </row>
    <row r="3553" spans="2:2" ht="15.75" customHeight="1" x14ac:dyDescent="0.2">
      <c r="B3553" s="9"/>
    </row>
    <row r="3554" spans="2:2" ht="15.75" customHeight="1" x14ac:dyDescent="0.2">
      <c r="B3554" s="9"/>
    </row>
    <row r="3555" spans="2:2" ht="15.75" customHeight="1" x14ac:dyDescent="0.2">
      <c r="B3555" s="9"/>
    </row>
    <row r="3556" spans="2:2" ht="15.75" customHeight="1" x14ac:dyDescent="0.2">
      <c r="B3556" s="9"/>
    </row>
    <row r="3557" spans="2:2" ht="15.75" customHeight="1" x14ac:dyDescent="0.2">
      <c r="B3557" s="9"/>
    </row>
    <row r="3558" spans="2:2" ht="15.75" customHeight="1" x14ac:dyDescent="0.2">
      <c r="B3558" s="9"/>
    </row>
    <row r="3559" spans="2:2" ht="15.75" customHeight="1" x14ac:dyDescent="0.2">
      <c r="B3559" s="9"/>
    </row>
    <row r="3560" spans="2:2" ht="15.75" customHeight="1" x14ac:dyDescent="0.2">
      <c r="B3560" s="9"/>
    </row>
    <row r="3561" spans="2:2" ht="15.75" customHeight="1" x14ac:dyDescent="0.2">
      <c r="B3561" s="9"/>
    </row>
    <row r="3562" spans="2:2" ht="15.75" customHeight="1" x14ac:dyDescent="0.2">
      <c r="B3562" s="9"/>
    </row>
    <row r="3563" spans="2:2" ht="15.75" customHeight="1" x14ac:dyDescent="0.2">
      <c r="B3563" s="9"/>
    </row>
    <row r="3564" spans="2:2" ht="15.75" customHeight="1" x14ac:dyDescent="0.2">
      <c r="B3564" s="9"/>
    </row>
    <row r="3565" spans="2:2" ht="15.75" customHeight="1" x14ac:dyDescent="0.2">
      <c r="B3565" s="9"/>
    </row>
    <row r="3566" spans="2:2" ht="15.75" customHeight="1" x14ac:dyDescent="0.2">
      <c r="B3566" s="9"/>
    </row>
    <row r="3567" spans="2:2" ht="15.75" customHeight="1" x14ac:dyDescent="0.2">
      <c r="B3567" s="9"/>
    </row>
    <row r="3568" spans="2:2" ht="15.75" customHeight="1" x14ac:dyDescent="0.2">
      <c r="B3568" s="9"/>
    </row>
    <row r="3569" spans="2:2" ht="15.75" customHeight="1" x14ac:dyDescent="0.2">
      <c r="B3569" s="9"/>
    </row>
    <row r="3570" spans="2:2" ht="15.75" customHeight="1" x14ac:dyDescent="0.2">
      <c r="B3570" s="9"/>
    </row>
    <row r="3571" spans="2:2" ht="15.75" customHeight="1" x14ac:dyDescent="0.2">
      <c r="B3571" s="9"/>
    </row>
    <row r="3572" spans="2:2" ht="15.75" customHeight="1" x14ac:dyDescent="0.2">
      <c r="B3572" s="9"/>
    </row>
    <row r="3573" spans="2:2" ht="15.75" customHeight="1" x14ac:dyDescent="0.2">
      <c r="B3573" s="9"/>
    </row>
    <row r="3574" spans="2:2" ht="15.75" customHeight="1" x14ac:dyDescent="0.2">
      <c r="B3574" s="9"/>
    </row>
    <row r="3575" spans="2:2" ht="15.75" customHeight="1" x14ac:dyDescent="0.2">
      <c r="B3575" s="9"/>
    </row>
    <row r="3576" spans="2:2" ht="15.75" customHeight="1" x14ac:dyDescent="0.2">
      <c r="B3576" s="9"/>
    </row>
    <row r="3577" spans="2:2" ht="15.75" customHeight="1" x14ac:dyDescent="0.2">
      <c r="B3577" s="9"/>
    </row>
    <row r="3578" spans="2:2" ht="15.75" customHeight="1" x14ac:dyDescent="0.2">
      <c r="B3578" s="9"/>
    </row>
    <row r="3579" spans="2:2" ht="15.75" customHeight="1" x14ac:dyDescent="0.2">
      <c r="B3579" s="9"/>
    </row>
    <row r="3580" spans="2:2" ht="15.75" customHeight="1" x14ac:dyDescent="0.2">
      <c r="B3580" s="9"/>
    </row>
    <row r="3581" spans="2:2" ht="15.75" customHeight="1" x14ac:dyDescent="0.2">
      <c r="B3581" s="9"/>
    </row>
    <row r="3582" spans="2:2" ht="15.75" customHeight="1" x14ac:dyDescent="0.2">
      <c r="B3582" s="9"/>
    </row>
    <row r="3583" spans="2:2" ht="15.75" customHeight="1" x14ac:dyDescent="0.2">
      <c r="B3583" s="9"/>
    </row>
    <row r="3584" spans="2:2" ht="15.75" customHeight="1" x14ac:dyDescent="0.2">
      <c r="B3584" s="9"/>
    </row>
    <row r="3585" spans="2:2" ht="15.75" customHeight="1" x14ac:dyDescent="0.2">
      <c r="B3585" s="9"/>
    </row>
    <row r="3586" spans="2:2" ht="15.75" customHeight="1" x14ac:dyDescent="0.2">
      <c r="B3586" s="9"/>
    </row>
    <row r="3587" spans="2:2" ht="15.75" customHeight="1" x14ac:dyDescent="0.2">
      <c r="B3587" s="9"/>
    </row>
    <row r="3588" spans="2:2" ht="15.75" customHeight="1" x14ac:dyDescent="0.2">
      <c r="B3588" s="9"/>
    </row>
    <row r="3589" spans="2:2" ht="15.75" customHeight="1" x14ac:dyDescent="0.2">
      <c r="B3589" s="9"/>
    </row>
    <row r="3590" spans="2:2" ht="15.75" customHeight="1" x14ac:dyDescent="0.2">
      <c r="B3590" s="9"/>
    </row>
    <row r="3591" spans="2:2" ht="15.75" customHeight="1" x14ac:dyDescent="0.2">
      <c r="B3591" s="9"/>
    </row>
    <row r="3592" spans="2:2" ht="15.75" customHeight="1" x14ac:dyDescent="0.2">
      <c r="B3592" s="9"/>
    </row>
    <row r="3593" spans="2:2" ht="15.75" customHeight="1" x14ac:dyDescent="0.2">
      <c r="B3593" s="9"/>
    </row>
    <row r="3594" spans="2:2" ht="15.75" customHeight="1" x14ac:dyDescent="0.2">
      <c r="B3594" s="9"/>
    </row>
    <row r="3595" spans="2:2" ht="15.75" customHeight="1" x14ac:dyDescent="0.2">
      <c r="B3595" s="9"/>
    </row>
    <row r="3596" spans="2:2" ht="15.75" customHeight="1" x14ac:dyDescent="0.2">
      <c r="B3596" s="9"/>
    </row>
    <row r="3597" spans="2:2" ht="15.75" customHeight="1" x14ac:dyDescent="0.2">
      <c r="B3597" s="9"/>
    </row>
    <row r="3598" spans="2:2" ht="15.75" customHeight="1" x14ac:dyDescent="0.2">
      <c r="B3598" s="9"/>
    </row>
    <row r="3599" spans="2:2" ht="15.75" customHeight="1" x14ac:dyDescent="0.2">
      <c r="B3599" s="9"/>
    </row>
    <row r="3600" spans="2:2" ht="15.75" customHeight="1" x14ac:dyDescent="0.2">
      <c r="B3600" s="9"/>
    </row>
    <row r="3601" spans="2:2" ht="15.75" customHeight="1" x14ac:dyDescent="0.2">
      <c r="B3601" s="9"/>
    </row>
    <row r="3602" spans="2:2" ht="15.75" customHeight="1" x14ac:dyDescent="0.2">
      <c r="B3602" s="9"/>
    </row>
    <row r="3603" spans="2:2" ht="15.75" customHeight="1" x14ac:dyDescent="0.2">
      <c r="B3603" s="9"/>
    </row>
    <row r="3604" spans="2:2" ht="15.75" customHeight="1" x14ac:dyDescent="0.2">
      <c r="B3604" s="9"/>
    </row>
    <row r="3605" spans="2:2" ht="15.75" customHeight="1" x14ac:dyDescent="0.2">
      <c r="B3605" s="9"/>
    </row>
    <row r="3606" spans="2:2" ht="15.75" customHeight="1" x14ac:dyDescent="0.2">
      <c r="B3606" s="9"/>
    </row>
    <row r="3607" spans="2:2" ht="15.75" customHeight="1" x14ac:dyDescent="0.2">
      <c r="B3607" s="9"/>
    </row>
    <row r="3608" spans="2:2" ht="15.75" customHeight="1" x14ac:dyDescent="0.2">
      <c r="B3608" s="9"/>
    </row>
    <row r="3609" spans="2:2" ht="15.75" customHeight="1" x14ac:dyDescent="0.2">
      <c r="B3609" s="9"/>
    </row>
    <row r="3610" spans="2:2" ht="15.75" customHeight="1" x14ac:dyDescent="0.2">
      <c r="B3610" s="9"/>
    </row>
    <row r="3611" spans="2:2" ht="15.75" customHeight="1" x14ac:dyDescent="0.2">
      <c r="B3611" s="9"/>
    </row>
    <row r="3612" spans="2:2" ht="15.75" customHeight="1" x14ac:dyDescent="0.2">
      <c r="B3612" s="9"/>
    </row>
    <row r="3613" spans="2:2" ht="15.75" customHeight="1" x14ac:dyDescent="0.2">
      <c r="B3613" s="9"/>
    </row>
    <row r="3614" spans="2:2" ht="15.75" customHeight="1" x14ac:dyDescent="0.2">
      <c r="B3614" s="9"/>
    </row>
    <row r="3615" spans="2:2" ht="15.75" customHeight="1" x14ac:dyDescent="0.2">
      <c r="B3615" s="9"/>
    </row>
    <row r="3616" spans="2:2" ht="15.75" customHeight="1" x14ac:dyDescent="0.2">
      <c r="B3616" s="9"/>
    </row>
    <row r="3617" spans="2:2" ht="15.75" customHeight="1" x14ac:dyDescent="0.2">
      <c r="B3617" s="9"/>
    </row>
    <row r="3618" spans="2:2" ht="15.75" customHeight="1" x14ac:dyDescent="0.2">
      <c r="B3618" s="9"/>
    </row>
    <row r="3619" spans="2:2" ht="15.75" customHeight="1" x14ac:dyDescent="0.2">
      <c r="B3619" s="9"/>
    </row>
    <row r="3620" spans="2:2" ht="15.75" customHeight="1" x14ac:dyDescent="0.2">
      <c r="B3620" s="9"/>
    </row>
    <row r="3621" spans="2:2" ht="15.75" customHeight="1" x14ac:dyDescent="0.2">
      <c r="B3621" s="9"/>
    </row>
    <row r="3622" spans="2:2" ht="15.75" customHeight="1" x14ac:dyDescent="0.2">
      <c r="B3622" s="9"/>
    </row>
    <row r="3623" spans="2:2" ht="15.75" customHeight="1" x14ac:dyDescent="0.2">
      <c r="B3623" s="9"/>
    </row>
    <row r="3624" spans="2:2" ht="15.75" customHeight="1" x14ac:dyDescent="0.2">
      <c r="B3624" s="9"/>
    </row>
    <row r="3625" spans="2:2" ht="15.75" customHeight="1" x14ac:dyDescent="0.2">
      <c r="B3625" s="9"/>
    </row>
    <row r="3626" spans="2:2" ht="15.75" customHeight="1" x14ac:dyDescent="0.2">
      <c r="B3626" s="9"/>
    </row>
    <row r="3627" spans="2:2" ht="15.75" customHeight="1" x14ac:dyDescent="0.2">
      <c r="B3627" s="9"/>
    </row>
    <row r="3628" spans="2:2" ht="15.75" customHeight="1" x14ac:dyDescent="0.2">
      <c r="B3628" s="9"/>
    </row>
    <row r="3629" spans="2:2" ht="15.75" customHeight="1" x14ac:dyDescent="0.2">
      <c r="B3629" s="9"/>
    </row>
    <row r="3630" spans="2:2" ht="15.75" customHeight="1" x14ac:dyDescent="0.2">
      <c r="B3630" s="9"/>
    </row>
    <row r="3631" spans="2:2" ht="15.75" customHeight="1" x14ac:dyDescent="0.2">
      <c r="B3631" s="9"/>
    </row>
    <row r="3632" spans="2:2" ht="15.75" customHeight="1" x14ac:dyDescent="0.2">
      <c r="B3632" s="9"/>
    </row>
    <row r="3633" spans="2:2" ht="15.75" customHeight="1" x14ac:dyDescent="0.2">
      <c r="B3633" s="9"/>
    </row>
    <row r="3634" spans="2:2" ht="15.75" customHeight="1" x14ac:dyDescent="0.2">
      <c r="B3634" s="9"/>
    </row>
    <row r="3635" spans="2:2" ht="15.75" customHeight="1" x14ac:dyDescent="0.2">
      <c r="B3635" s="9"/>
    </row>
    <row r="3636" spans="2:2" ht="15.75" customHeight="1" x14ac:dyDescent="0.2">
      <c r="B3636" s="9"/>
    </row>
    <row r="3637" spans="2:2" ht="15.75" customHeight="1" x14ac:dyDescent="0.2">
      <c r="B3637" s="9"/>
    </row>
    <row r="3638" spans="2:2" ht="15.75" customHeight="1" x14ac:dyDescent="0.2">
      <c r="B3638" s="9"/>
    </row>
    <row r="3639" spans="2:2" ht="15.75" customHeight="1" x14ac:dyDescent="0.2">
      <c r="B3639" s="9"/>
    </row>
    <row r="3640" spans="2:2" ht="15.75" customHeight="1" x14ac:dyDescent="0.2">
      <c r="B3640" s="9"/>
    </row>
    <row r="3641" spans="2:2" ht="15.75" customHeight="1" x14ac:dyDescent="0.2">
      <c r="B3641" s="9"/>
    </row>
    <row r="3642" spans="2:2" ht="15.75" customHeight="1" x14ac:dyDescent="0.2">
      <c r="B3642" s="9"/>
    </row>
    <row r="3643" spans="2:2" ht="15.75" customHeight="1" x14ac:dyDescent="0.2">
      <c r="B3643" s="9"/>
    </row>
    <row r="3644" spans="2:2" ht="15.75" customHeight="1" x14ac:dyDescent="0.2">
      <c r="B3644" s="9"/>
    </row>
    <row r="3645" spans="2:2" ht="15.75" customHeight="1" x14ac:dyDescent="0.2">
      <c r="B3645" s="9"/>
    </row>
    <row r="3646" spans="2:2" ht="15.75" customHeight="1" x14ac:dyDescent="0.2">
      <c r="B3646" s="9"/>
    </row>
    <row r="3647" spans="2:2" ht="15.75" customHeight="1" x14ac:dyDescent="0.2">
      <c r="B3647" s="9"/>
    </row>
    <row r="3648" spans="2:2" ht="15.75" customHeight="1" x14ac:dyDescent="0.2">
      <c r="B3648" s="9"/>
    </row>
    <row r="3649" spans="2:2" ht="15.75" customHeight="1" x14ac:dyDescent="0.2">
      <c r="B3649" s="9"/>
    </row>
    <row r="3650" spans="2:2" ht="15.75" customHeight="1" x14ac:dyDescent="0.2">
      <c r="B3650" s="9"/>
    </row>
    <row r="3651" spans="2:2" ht="15.75" customHeight="1" x14ac:dyDescent="0.2">
      <c r="B3651" s="9"/>
    </row>
    <row r="3652" spans="2:2" ht="15.75" customHeight="1" x14ac:dyDescent="0.2">
      <c r="B3652" s="9"/>
    </row>
    <row r="3653" spans="2:2" ht="15.75" customHeight="1" x14ac:dyDescent="0.2">
      <c r="B3653" s="9"/>
    </row>
    <row r="3654" spans="2:2" ht="15.75" customHeight="1" x14ac:dyDescent="0.2">
      <c r="B3654" s="9"/>
    </row>
    <row r="3655" spans="2:2" ht="15.75" customHeight="1" x14ac:dyDescent="0.2">
      <c r="B3655" s="9"/>
    </row>
    <row r="3656" spans="2:2" ht="15.75" customHeight="1" x14ac:dyDescent="0.2">
      <c r="B3656" s="9"/>
    </row>
    <row r="3657" spans="2:2" ht="15.75" customHeight="1" x14ac:dyDescent="0.2">
      <c r="B3657" s="9"/>
    </row>
    <row r="3658" spans="2:2" ht="15.75" customHeight="1" x14ac:dyDescent="0.2">
      <c r="B3658" s="9"/>
    </row>
    <row r="3659" spans="2:2" ht="15.75" customHeight="1" x14ac:dyDescent="0.2">
      <c r="B3659" s="9"/>
    </row>
    <row r="3660" spans="2:2" ht="15.75" customHeight="1" x14ac:dyDescent="0.2">
      <c r="B3660" s="9"/>
    </row>
    <row r="3661" spans="2:2" ht="15.75" customHeight="1" x14ac:dyDescent="0.2">
      <c r="B3661" s="9"/>
    </row>
    <row r="3662" spans="2:2" ht="15.75" customHeight="1" x14ac:dyDescent="0.2">
      <c r="B3662" s="9"/>
    </row>
    <row r="3663" spans="2:2" ht="15.75" customHeight="1" x14ac:dyDescent="0.2">
      <c r="B3663" s="9"/>
    </row>
    <row r="3664" spans="2:2" ht="15.75" customHeight="1" x14ac:dyDescent="0.2">
      <c r="B3664" s="9"/>
    </row>
    <row r="3665" spans="2:2" ht="15.75" customHeight="1" x14ac:dyDescent="0.2">
      <c r="B3665" s="9"/>
    </row>
    <row r="3666" spans="2:2" ht="15.75" customHeight="1" x14ac:dyDescent="0.2">
      <c r="B3666" s="9"/>
    </row>
    <row r="3667" spans="2:2" ht="15.75" customHeight="1" x14ac:dyDescent="0.2">
      <c r="B3667" s="9"/>
    </row>
    <row r="3668" spans="2:2" ht="15.75" customHeight="1" x14ac:dyDescent="0.2">
      <c r="B3668" s="9"/>
    </row>
    <row r="3669" spans="2:2" ht="15.75" customHeight="1" x14ac:dyDescent="0.2">
      <c r="B3669" s="9"/>
    </row>
    <row r="3670" spans="2:2" ht="15.75" customHeight="1" x14ac:dyDescent="0.2">
      <c r="B3670" s="9"/>
    </row>
    <row r="3671" spans="2:2" ht="15.75" customHeight="1" x14ac:dyDescent="0.2">
      <c r="B3671" s="9"/>
    </row>
    <row r="3672" spans="2:2" ht="15.75" customHeight="1" x14ac:dyDescent="0.2">
      <c r="B3672" s="9"/>
    </row>
    <row r="3673" spans="2:2" ht="15.75" customHeight="1" x14ac:dyDescent="0.2">
      <c r="B3673" s="9"/>
    </row>
    <row r="3674" spans="2:2" ht="15.75" customHeight="1" x14ac:dyDescent="0.2">
      <c r="B3674" s="9"/>
    </row>
    <row r="3675" spans="2:2" ht="15.75" customHeight="1" x14ac:dyDescent="0.2">
      <c r="B3675" s="9"/>
    </row>
    <row r="3676" spans="2:2" ht="15.75" customHeight="1" x14ac:dyDescent="0.2">
      <c r="B3676" s="9"/>
    </row>
    <row r="3677" spans="2:2" ht="15.75" customHeight="1" x14ac:dyDescent="0.2">
      <c r="B3677" s="9"/>
    </row>
    <row r="3678" spans="2:2" ht="15.75" customHeight="1" x14ac:dyDescent="0.2">
      <c r="B3678" s="9"/>
    </row>
    <row r="3679" spans="2:2" ht="15.75" customHeight="1" x14ac:dyDescent="0.2">
      <c r="B3679" s="9"/>
    </row>
    <row r="3680" spans="2:2" ht="15.75" customHeight="1" x14ac:dyDescent="0.2">
      <c r="B3680" s="9"/>
    </row>
    <row r="3681" spans="2:2" ht="15.75" customHeight="1" x14ac:dyDescent="0.2">
      <c r="B3681" s="9"/>
    </row>
    <row r="3682" spans="2:2" ht="15.75" customHeight="1" x14ac:dyDescent="0.2">
      <c r="B3682" s="9"/>
    </row>
    <row r="3683" spans="2:2" ht="15.75" customHeight="1" x14ac:dyDescent="0.2">
      <c r="B3683" s="9"/>
    </row>
    <row r="3684" spans="2:2" ht="15.75" customHeight="1" x14ac:dyDescent="0.2">
      <c r="B3684" s="9"/>
    </row>
    <row r="3685" spans="2:2" ht="15.75" customHeight="1" x14ac:dyDescent="0.2">
      <c r="B3685" s="9"/>
    </row>
    <row r="3686" spans="2:2" ht="15.75" customHeight="1" x14ac:dyDescent="0.2">
      <c r="B3686" s="9"/>
    </row>
    <row r="3687" spans="2:2" ht="15.75" customHeight="1" x14ac:dyDescent="0.2">
      <c r="B3687" s="9"/>
    </row>
    <row r="3688" spans="2:2" ht="15.75" customHeight="1" x14ac:dyDescent="0.2">
      <c r="B3688" s="9"/>
    </row>
    <row r="3689" spans="2:2" ht="15.75" customHeight="1" x14ac:dyDescent="0.2">
      <c r="B3689" s="9"/>
    </row>
    <row r="3690" spans="2:2" ht="15.75" customHeight="1" x14ac:dyDescent="0.2">
      <c r="B3690" s="9"/>
    </row>
    <row r="3691" spans="2:2" ht="15.75" customHeight="1" x14ac:dyDescent="0.2">
      <c r="B3691" s="9"/>
    </row>
    <row r="3692" spans="2:2" ht="15.75" customHeight="1" x14ac:dyDescent="0.2">
      <c r="B3692" s="9"/>
    </row>
    <row r="3693" spans="2:2" ht="15.75" customHeight="1" x14ac:dyDescent="0.2">
      <c r="B3693" s="9"/>
    </row>
    <row r="3694" spans="2:2" ht="15.75" customHeight="1" x14ac:dyDescent="0.2">
      <c r="B3694" s="9"/>
    </row>
    <row r="3695" spans="2:2" ht="15.75" customHeight="1" x14ac:dyDescent="0.2">
      <c r="B3695" s="9"/>
    </row>
    <row r="3696" spans="2:2" ht="15.75" customHeight="1" x14ac:dyDescent="0.2">
      <c r="B3696" s="9"/>
    </row>
    <row r="3697" spans="2:2" ht="15.75" customHeight="1" x14ac:dyDescent="0.2">
      <c r="B3697" s="9"/>
    </row>
    <row r="3698" spans="2:2" ht="15.75" customHeight="1" x14ac:dyDescent="0.2">
      <c r="B3698" s="9"/>
    </row>
    <row r="3699" spans="2:2" ht="15.75" customHeight="1" x14ac:dyDescent="0.2">
      <c r="B3699" s="9"/>
    </row>
    <row r="3700" spans="2:2" ht="15.75" customHeight="1" x14ac:dyDescent="0.2">
      <c r="B3700" s="9"/>
    </row>
    <row r="3701" spans="2:2" ht="15.75" customHeight="1" x14ac:dyDescent="0.2">
      <c r="B3701" s="9"/>
    </row>
    <row r="3702" spans="2:2" ht="15.75" customHeight="1" x14ac:dyDescent="0.2">
      <c r="B3702" s="9"/>
    </row>
    <row r="3703" spans="2:2" ht="15.75" customHeight="1" x14ac:dyDescent="0.2">
      <c r="B3703" s="9"/>
    </row>
    <row r="3704" spans="2:2" ht="15.75" customHeight="1" x14ac:dyDescent="0.2">
      <c r="B3704" s="9"/>
    </row>
    <row r="3705" spans="2:2" ht="15.75" customHeight="1" x14ac:dyDescent="0.2">
      <c r="B3705" s="9"/>
    </row>
    <row r="3706" spans="2:2" ht="15.75" customHeight="1" x14ac:dyDescent="0.2">
      <c r="B3706" s="9"/>
    </row>
    <row r="3707" spans="2:2" ht="15.75" customHeight="1" x14ac:dyDescent="0.2">
      <c r="B3707" s="9"/>
    </row>
    <row r="3708" spans="2:2" ht="15.75" customHeight="1" x14ac:dyDescent="0.2">
      <c r="B3708" s="9"/>
    </row>
    <row r="3709" spans="2:2" ht="15.75" customHeight="1" x14ac:dyDescent="0.2">
      <c r="B3709" s="9"/>
    </row>
    <row r="3710" spans="2:2" ht="15.75" customHeight="1" x14ac:dyDescent="0.2">
      <c r="B3710" s="9"/>
    </row>
    <row r="3711" spans="2:2" ht="15.75" customHeight="1" x14ac:dyDescent="0.2">
      <c r="B3711" s="9"/>
    </row>
    <row r="3712" spans="2:2" ht="15.75" customHeight="1" x14ac:dyDescent="0.2">
      <c r="B3712" s="9"/>
    </row>
    <row r="3713" spans="2:2" ht="15.75" customHeight="1" x14ac:dyDescent="0.2">
      <c r="B3713" s="9"/>
    </row>
    <row r="3714" spans="2:2" ht="15.75" customHeight="1" x14ac:dyDescent="0.2">
      <c r="B3714" s="9"/>
    </row>
    <row r="3715" spans="2:2" ht="15.75" customHeight="1" x14ac:dyDescent="0.2">
      <c r="B3715" s="9"/>
    </row>
    <row r="3716" spans="2:2" ht="15.75" customHeight="1" x14ac:dyDescent="0.2">
      <c r="B3716" s="9"/>
    </row>
    <row r="3717" spans="2:2" ht="15.75" customHeight="1" x14ac:dyDescent="0.2">
      <c r="B3717" s="9"/>
    </row>
    <row r="3718" spans="2:2" ht="15.75" customHeight="1" x14ac:dyDescent="0.2">
      <c r="B3718" s="9"/>
    </row>
    <row r="3719" spans="2:2" ht="15.75" customHeight="1" x14ac:dyDescent="0.2">
      <c r="B3719" s="9"/>
    </row>
    <row r="3720" spans="2:2" ht="15.75" customHeight="1" x14ac:dyDescent="0.2">
      <c r="B3720" s="9"/>
    </row>
    <row r="3721" spans="2:2" ht="15.75" customHeight="1" x14ac:dyDescent="0.2">
      <c r="B3721" s="9"/>
    </row>
    <row r="3722" spans="2:2" ht="15.75" customHeight="1" x14ac:dyDescent="0.2">
      <c r="B3722" s="9"/>
    </row>
    <row r="3723" spans="2:2" ht="15.75" customHeight="1" x14ac:dyDescent="0.2">
      <c r="B3723" s="9"/>
    </row>
    <row r="3724" spans="2:2" ht="15.75" customHeight="1" x14ac:dyDescent="0.2">
      <c r="B3724" s="9"/>
    </row>
    <row r="3725" spans="2:2" ht="15.75" customHeight="1" x14ac:dyDescent="0.2">
      <c r="B3725" s="9"/>
    </row>
    <row r="3726" spans="2:2" ht="15.75" customHeight="1" x14ac:dyDescent="0.2">
      <c r="B3726" s="9"/>
    </row>
    <row r="3727" spans="2:2" ht="15.75" customHeight="1" x14ac:dyDescent="0.2">
      <c r="B3727" s="9"/>
    </row>
    <row r="3728" spans="2:2" ht="15.75" customHeight="1" x14ac:dyDescent="0.2">
      <c r="B3728" s="9"/>
    </row>
    <row r="3729" spans="2:2" ht="15.75" customHeight="1" x14ac:dyDescent="0.2">
      <c r="B3729" s="9"/>
    </row>
    <row r="3730" spans="2:2" ht="15.75" customHeight="1" x14ac:dyDescent="0.2">
      <c r="B3730" s="9"/>
    </row>
    <row r="3731" spans="2:2" ht="15.75" customHeight="1" x14ac:dyDescent="0.2">
      <c r="B3731" s="9"/>
    </row>
    <row r="3732" spans="2:2" ht="15.75" customHeight="1" x14ac:dyDescent="0.2">
      <c r="B3732" s="9"/>
    </row>
    <row r="3733" spans="2:2" ht="15.75" customHeight="1" x14ac:dyDescent="0.2">
      <c r="B3733" s="9"/>
    </row>
    <row r="3734" spans="2:2" ht="15.75" customHeight="1" x14ac:dyDescent="0.2">
      <c r="B3734" s="9"/>
    </row>
    <row r="3735" spans="2:2" ht="15.75" customHeight="1" x14ac:dyDescent="0.2">
      <c r="B3735" s="9"/>
    </row>
    <row r="3736" spans="2:2" ht="15.75" customHeight="1" x14ac:dyDescent="0.2">
      <c r="B3736" s="9"/>
    </row>
    <row r="3737" spans="2:2" ht="15.75" customHeight="1" x14ac:dyDescent="0.2">
      <c r="B3737" s="9"/>
    </row>
    <row r="3738" spans="2:2" ht="15.75" customHeight="1" x14ac:dyDescent="0.2">
      <c r="B3738" s="9"/>
    </row>
    <row r="3739" spans="2:2" ht="15.75" customHeight="1" x14ac:dyDescent="0.2">
      <c r="B3739" s="9"/>
    </row>
    <row r="3740" spans="2:2" ht="15.75" customHeight="1" x14ac:dyDescent="0.2">
      <c r="B3740" s="9"/>
    </row>
    <row r="3741" spans="2:2" ht="15.75" customHeight="1" x14ac:dyDescent="0.2">
      <c r="B3741" s="9"/>
    </row>
    <row r="3742" spans="2:2" ht="15.75" customHeight="1" x14ac:dyDescent="0.2">
      <c r="B3742" s="9"/>
    </row>
    <row r="3743" spans="2:2" ht="15.75" customHeight="1" x14ac:dyDescent="0.2">
      <c r="B3743" s="9"/>
    </row>
    <row r="3744" spans="2:2" ht="15.75" customHeight="1" x14ac:dyDescent="0.2">
      <c r="B3744" s="9"/>
    </row>
    <row r="3745" spans="2:2" ht="15.75" customHeight="1" x14ac:dyDescent="0.2">
      <c r="B3745" s="9"/>
    </row>
    <row r="3746" spans="2:2" ht="15.75" customHeight="1" x14ac:dyDescent="0.2">
      <c r="B3746" s="9"/>
    </row>
    <row r="3747" spans="2:2" ht="15.75" customHeight="1" x14ac:dyDescent="0.2">
      <c r="B3747" s="9"/>
    </row>
    <row r="3748" spans="2:2" ht="15.75" customHeight="1" x14ac:dyDescent="0.2">
      <c r="B3748" s="9"/>
    </row>
    <row r="3749" spans="2:2" ht="15.75" customHeight="1" x14ac:dyDescent="0.2">
      <c r="B3749" s="9"/>
    </row>
    <row r="3750" spans="2:2" ht="15.75" customHeight="1" x14ac:dyDescent="0.2">
      <c r="B3750" s="9"/>
    </row>
    <row r="3751" spans="2:2" ht="15.75" customHeight="1" x14ac:dyDescent="0.2">
      <c r="B3751" s="9"/>
    </row>
    <row r="3752" spans="2:2" ht="15.75" customHeight="1" x14ac:dyDescent="0.2">
      <c r="B3752" s="9"/>
    </row>
    <row r="3753" spans="2:2" ht="15.75" customHeight="1" x14ac:dyDescent="0.2">
      <c r="B3753" s="9"/>
    </row>
    <row r="3754" spans="2:2" ht="15.75" customHeight="1" x14ac:dyDescent="0.2">
      <c r="B3754" s="9"/>
    </row>
    <row r="3755" spans="2:2" ht="15.75" customHeight="1" x14ac:dyDescent="0.2">
      <c r="B3755" s="9"/>
    </row>
    <row r="3756" spans="2:2" ht="15.75" customHeight="1" x14ac:dyDescent="0.2">
      <c r="B3756" s="9"/>
    </row>
    <row r="3757" spans="2:2" ht="15.75" customHeight="1" x14ac:dyDescent="0.2">
      <c r="B3757" s="9"/>
    </row>
    <row r="3758" spans="2:2" ht="15.75" customHeight="1" x14ac:dyDescent="0.2">
      <c r="B3758" s="9"/>
    </row>
    <row r="3759" spans="2:2" ht="15.75" customHeight="1" x14ac:dyDescent="0.2">
      <c r="B3759" s="9"/>
    </row>
    <row r="3760" spans="2:2" ht="15.75" customHeight="1" x14ac:dyDescent="0.2">
      <c r="B3760" s="9"/>
    </row>
    <row r="3761" spans="2:2" ht="15.75" customHeight="1" x14ac:dyDescent="0.2">
      <c r="B3761" s="9"/>
    </row>
    <row r="3762" spans="2:2" ht="15.75" customHeight="1" x14ac:dyDescent="0.2">
      <c r="B3762" s="9"/>
    </row>
    <row r="3763" spans="2:2" ht="15.75" customHeight="1" x14ac:dyDescent="0.2">
      <c r="B3763" s="9"/>
    </row>
    <row r="3764" spans="2:2" ht="15.75" customHeight="1" x14ac:dyDescent="0.2">
      <c r="B3764" s="9"/>
    </row>
    <row r="3765" spans="2:2" ht="15.75" customHeight="1" x14ac:dyDescent="0.2">
      <c r="B3765" s="9"/>
    </row>
    <row r="3766" spans="2:2" ht="15.75" customHeight="1" x14ac:dyDescent="0.2">
      <c r="B3766" s="9"/>
    </row>
    <row r="3767" spans="2:2" ht="15.75" customHeight="1" x14ac:dyDescent="0.2">
      <c r="B3767" s="9"/>
    </row>
    <row r="3768" spans="2:2" ht="15.75" customHeight="1" x14ac:dyDescent="0.2">
      <c r="B3768" s="9"/>
    </row>
    <row r="3769" spans="2:2" ht="15.75" customHeight="1" x14ac:dyDescent="0.2">
      <c r="B3769" s="9"/>
    </row>
    <row r="3770" spans="2:2" ht="15.75" customHeight="1" x14ac:dyDescent="0.2">
      <c r="B3770" s="9"/>
    </row>
    <row r="3771" spans="2:2" ht="15.75" customHeight="1" x14ac:dyDescent="0.2">
      <c r="B3771" s="9"/>
    </row>
    <row r="3772" spans="2:2" ht="15.75" customHeight="1" x14ac:dyDescent="0.2">
      <c r="B3772" s="9"/>
    </row>
    <row r="3773" spans="2:2" ht="15.75" customHeight="1" x14ac:dyDescent="0.2">
      <c r="B3773" s="9"/>
    </row>
    <row r="3774" spans="2:2" ht="15.75" customHeight="1" x14ac:dyDescent="0.2">
      <c r="B3774" s="9"/>
    </row>
    <row r="3775" spans="2:2" ht="15.75" customHeight="1" x14ac:dyDescent="0.2">
      <c r="B3775" s="9"/>
    </row>
    <row r="3776" spans="2:2" ht="15.75" customHeight="1" x14ac:dyDescent="0.2">
      <c r="B3776" s="9"/>
    </row>
    <row r="3777" spans="2:2" ht="15.75" customHeight="1" x14ac:dyDescent="0.2">
      <c r="B3777" s="9"/>
    </row>
    <row r="3778" spans="2:2" ht="15.75" customHeight="1" x14ac:dyDescent="0.2">
      <c r="B3778" s="9"/>
    </row>
    <row r="3779" spans="2:2" ht="15.75" customHeight="1" x14ac:dyDescent="0.2">
      <c r="B3779" s="9"/>
    </row>
    <row r="3780" spans="2:2" ht="15.75" customHeight="1" x14ac:dyDescent="0.2">
      <c r="B3780" s="9"/>
    </row>
    <row r="3781" spans="2:2" ht="15.75" customHeight="1" x14ac:dyDescent="0.2">
      <c r="B3781" s="9"/>
    </row>
    <row r="3782" spans="2:2" ht="15.75" customHeight="1" x14ac:dyDescent="0.2">
      <c r="B3782" s="9"/>
    </row>
    <row r="3783" spans="2:2" ht="15.75" customHeight="1" x14ac:dyDescent="0.2">
      <c r="B3783" s="9"/>
    </row>
    <row r="3784" spans="2:2" ht="15.75" customHeight="1" x14ac:dyDescent="0.2">
      <c r="B3784" s="9"/>
    </row>
    <row r="3785" spans="2:2" ht="15.75" customHeight="1" x14ac:dyDescent="0.2">
      <c r="B3785" s="9"/>
    </row>
    <row r="3786" spans="2:2" ht="15.75" customHeight="1" x14ac:dyDescent="0.2">
      <c r="B3786" s="9"/>
    </row>
    <row r="3787" spans="2:2" ht="15.75" customHeight="1" x14ac:dyDescent="0.2">
      <c r="B3787" s="9"/>
    </row>
    <row r="3788" spans="2:2" ht="15.75" customHeight="1" x14ac:dyDescent="0.2">
      <c r="B3788" s="9"/>
    </row>
    <row r="3789" spans="2:2" ht="15.75" customHeight="1" x14ac:dyDescent="0.2">
      <c r="B3789" s="9"/>
    </row>
    <row r="3790" spans="2:2" ht="15.75" customHeight="1" x14ac:dyDescent="0.2">
      <c r="B3790" s="9"/>
    </row>
    <row r="3791" spans="2:2" ht="15.75" customHeight="1" x14ac:dyDescent="0.2">
      <c r="B3791" s="9"/>
    </row>
    <row r="3792" spans="2:2" ht="15.75" customHeight="1" x14ac:dyDescent="0.2">
      <c r="B3792" s="9"/>
    </row>
    <row r="3793" spans="2:2" ht="15.75" customHeight="1" x14ac:dyDescent="0.2">
      <c r="B3793" s="9"/>
    </row>
    <row r="3794" spans="2:2" ht="15.75" customHeight="1" x14ac:dyDescent="0.2">
      <c r="B3794" s="9"/>
    </row>
    <row r="3795" spans="2:2" ht="15.75" customHeight="1" x14ac:dyDescent="0.2">
      <c r="B3795" s="9"/>
    </row>
    <row r="3796" spans="2:2" ht="15.75" customHeight="1" x14ac:dyDescent="0.2">
      <c r="B3796" s="9"/>
    </row>
    <row r="3797" spans="2:2" ht="15.75" customHeight="1" x14ac:dyDescent="0.2">
      <c r="B3797" s="9"/>
    </row>
    <row r="3798" spans="2:2" ht="15.75" customHeight="1" x14ac:dyDescent="0.2">
      <c r="B3798" s="9"/>
    </row>
    <row r="3799" spans="2:2" ht="15.75" customHeight="1" x14ac:dyDescent="0.2">
      <c r="B3799" s="9"/>
    </row>
    <row r="3800" spans="2:2" ht="15.75" customHeight="1" x14ac:dyDescent="0.2">
      <c r="B3800" s="9"/>
    </row>
    <row r="3801" spans="2:2" ht="15.75" customHeight="1" x14ac:dyDescent="0.2">
      <c r="B3801" s="9"/>
    </row>
    <row r="3802" spans="2:2" ht="15.75" customHeight="1" x14ac:dyDescent="0.2">
      <c r="B3802" s="9"/>
    </row>
    <row r="3803" spans="2:2" ht="15.75" customHeight="1" x14ac:dyDescent="0.2">
      <c r="B3803" s="9"/>
    </row>
    <row r="3804" spans="2:2" ht="15.75" customHeight="1" x14ac:dyDescent="0.2">
      <c r="B3804" s="9"/>
    </row>
    <row r="3805" spans="2:2" ht="15.75" customHeight="1" x14ac:dyDescent="0.2">
      <c r="B3805" s="9"/>
    </row>
    <row r="3806" spans="2:2" ht="15.75" customHeight="1" x14ac:dyDescent="0.2">
      <c r="B3806" s="9"/>
    </row>
    <row r="3807" spans="2:2" ht="15.75" customHeight="1" x14ac:dyDescent="0.2">
      <c r="B3807" s="9"/>
    </row>
    <row r="3808" spans="2:2" ht="15.75" customHeight="1" x14ac:dyDescent="0.2">
      <c r="B3808" s="9"/>
    </row>
    <row r="3809" spans="2:2" ht="15.75" customHeight="1" x14ac:dyDescent="0.2">
      <c r="B3809" s="9"/>
    </row>
    <row r="3810" spans="2:2" ht="15.75" customHeight="1" x14ac:dyDescent="0.2">
      <c r="B3810" s="9"/>
    </row>
    <row r="3811" spans="2:2" ht="15.75" customHeight="1" x14ac:dyDescent="0.2">
      <c r="B3811" s="9"/>
    </row>
    <row r="3812" spans="2:2" ht="15.75" customHeight="1" x14ac:dyDescent="0.2">
      <c r="B3812" s="9"/>
    </row>
    <row r="3813" spans="2:2" ht="15.75" customHeight="1" x14ac:dyDescent="0.2">
      <c r="B3813" s="9"/>
    </row>
    <row r="3814" spans="2:2" ht="15.75" customHeight="1" x14ac:dyDescent="0.2">
      <c r="B3814" s="9"/>
    </row>
    <row r="3815" spans="2:2" ht="15.75" customHeight="1" x14ac:dyDescent="0.2">
      <c r="B3815" s="9"/>
    </row>
    <row r="3816" spans="2:2" ht="15.75" customHeight="1" x14ac:dyDescent="0.2">
      <c r="B3816" s="9"/>
    </row>
    <row r="3817" spans="2:2" ht="15.75" customHeight="1" x14ac:dyDescent="0.2">
      <c r="B3817" s="9"/>
    </row>
    <row r="3818" spans="2:2" ht="15.75" customHeight="1" x14ac:dyDescent="0.2">
      <c r="B3818" s="9"/>
    </row>
    <row r="3819" spans="2:2" ht="15.75" customHeight="1" x14ac:dyDescent="0.2">
      <c r="B3819" s="9"/>
    </row>
    <row r="3820" spans="2:2" ht="15.75" customHeight="1" x14ac:dyDescent="0.2">
      <c r="B3820" s="9"/>
    </row>
    <row r="3821" spans="2:2" ht="15.75" customHeight="1" x14ac:dyDescent="0.2">
      <c r="B3821" s="9"/>
    </row>
    <row r="3822" spans="2:2" ht="15.75" customHeight="1" x14ac:dyDescent="0.2">
      <c r="B3822" s="9"/>
    </row>
    <row r="3823" spans="2:2" ht="15.75" customHeight="1" x14ac:dyDescent="0.2">
      <c r="B3823" s="9"/>
    </row>
    <row r="3824" spans="2:2" ht="15.75" customHeight="1" x14ac:dyDescent="0.2">
      <c r="B3824" s="9"/>
    </row>
    <row r="3825" spans="2:2" ht="15.75" customHeight="1" x14ac:dyDescent="0.2">
      <c r="B3825" s="9"/>
    </row>
    <row r="3826" spans="2:2" ht="15.75" customHeight="1" x14ac:dyDescent="0.2">
      <c r="B3826" s="9"/>
    </row>
    <row r="3827" spans="2:2" ht="15.75" customHeight="1" x14ac:dyDescent="0.2">
      <c r="B3827" s="9"/>
    </row>
    <row r="3828" spans="2:2" ht="15.75" customHeight="1" x14ac:dyDescent="0.2">
      <c r="B3828" s="9"/>
    </row>
    <row r="3829" spans="2:2" ht="15.75" customHeight="1" x14ac:dyDescent="0.2">
      <c r="B3829" s="9"/>
    </row>
    <row r="3830" spans="2:2" ht="15.75" customHeight="1" x14ac:dyDescent="0.2">
      <c r="B3830" s="9"/>
    </row>
    <row r="3831" spans="2:2" ht="15.75" customHeight="1" x14ac:dyDescent="0.2">
      <c r="B3831" s="9"/>
    </row>
    <row r="3832" spans="2:2" ht="15.75" customHeight="1" x14ac:dyDescent="0.2">
      <c r="B3832" s="9"/>
    </row>
    <row r="3833" spans="2:2" ht="15.75" customHeight="1" x14ac:dyDescent="0.2">
      <c r="B3833" s="9"/>
    </row>
    <row r="3834" spans="2:2" ht="15.75" customHeight="1" x14ac:dyDescent="0.2">
      <c r="B3834" s="9"/>
    </row>
    <row r="3835" spans="2:2" ht="15.75" customHeight="1" x14ac:dyDescent="0.2">
      <c r="B3835" s="9"/>
    </row>
    <row r="3836" spans="2:2" ht="15.75" customHeight="1" x14ac:dyDescent="0.2">
      <c r="B3836" s="9"/>
    </row>
    <row r="3837" spans="2:2" ht="15.75" customHeight="1" x14ac:dyDescent="0.2">
      <c r="B3837" s="9"/>
    </row>
    <row r="3838" spans="2:2" ht="15.75" customHeight="1" x14ac:dyDescent="0.2">
      <c r="B3838" s="9"/>
    </row>
    <row r="3839" spans="2:2" ht="15.75" customHeight="1" x14ac:dyDescent="0.2">
      <c r="B3839" s="9"/>
    </row>
    <row r="3840" spans="2:2" ht="15.75" customHeight="1" x14ac:dyDescent="0.2">
      <c r="B3840" s="9"/>
    </row>
    <row r="3841" spans="2:2" ht="15.75" customHeight="1" x14ac:dyDescent="0.2">
      <c r="B3841" s="9"/>
    </row>
    <row r="3842" spans="2:2" ht="15.75" customHeight="1" x14ac:dyDescent="0.2">
      <c r="B3842" s="9"/>
    </row>
    <row r="3843" spans="2:2" ht="15.75" customHeight="1" x14ac:dyDescent="0.2">
      <c r="B3843" s="9"/>
    </row>
    <row r="3844" spans="2:2" ht="15.75" customHeight="1" x14ac:dyDescent="0.2">
      <c r="B3844" s="9"/>
    </row>
    <row r="3845" spans="2:2" ht="15.75" customHeight="1" x14ac:dyDescent="0.2">
      <c r="B3845" s="9"/>
    </row>
    <row r="3846" spans="2:2" ht="15.75" customHeight="1" x14ac:dyDescent="0.2">
      <c r="B3846" s="9"/>
    </row>
    <row r="3847" spans="2:2" ht="15.75" customHeight="1" x14ac:dyDescent="0.2">
      <c r="B3847" s="9"/>
    </row>
    <row r="3848" spans="2:2" ht="15.75" customHeight="1" x14ac:dyDescent="0.2">
      <c r="B3848" s="9"/>
    </row>
    <row r="3849" spans="2:2" ht="15.75" customHeight="1" x14ac:dyDescent="0.2">
      <c r="B3849" s="9"/>
    </row>
    <row r="3850" spans="2:2" ht="15.75" customHeight="1" x14ac:dyDescent="0.2">
      <c r="B3850" s="9"/>
    </row>
    <row r="3851" spans="2:2" ht="15.75" customHeight="1" x14ac:dyDescent="0.2">
      <c r="B3851" s="9"/>
    </row>
    <row r="3852" spans="2:2" ht="15.75" customHeight="1" x14ac:dyDescent="0.2">
      <c r="B3852" s="9"/>
    </row>
    <row r="3853" spans="2:2" ht="15.75" customHeight="1" x14ac:dyDescent="0.2">
      <c r="B3853" s="9"/>
    </row>
    <row r="3854" spans="2:2" ht="15.75" customHeight="1" x14ac:dyDescent="0.2">
      <c r="B3854" s="9"/>
    </row>
    <row r="3855" spans="2:2" ht="15.75" customHeight="1" x14ac:dyDescent="0.2">
      <c r="B3855" s="9"/>
    </row>
    <row r="3856" spans="2:2" ht="15.75" customHeight="1" x14ac:dyDescent="0.2">
      <c r="B3856" s="9"/>
    </row>
    <row r="3857" spans="2:2" ht="15.75" customHeight="1" x14ac:dyDescent="0.2">
      <c r="B3857" s="9"/>
    </row>
    <row r="3858" spans="2:2" ht="15.75" customHeight="1" x14ac:dyDescent="0.2">
      <c r="B3858" s="9"/>
    </row>
    <row r="3859" spans="2:2" ht="15.75" customHeight="1" x14ac:dyDescent="0.2">
      <c r="B3859" s="9"/>
    </row>
    <row r="3860" spans="2:2" ht="15.75" customHeight="1" x14ac:dyDescent="0.2">
      <c r="B3860" s="9"/>
    </row>
    <row r="3861" spans="2:2" ht="15.75" customHeight="1" x14ac:dyDescent="0.2">
      <c r="B3861" s="9"/>
    </row>
    <row r="3862" spans="2:2" ht="15.75" customHeight="1" x14ac:dyDescent="0.2">
      <c r="B3862" s="9"/>
    </row>
    <row r="3863" spans="2:2" ht="15.75" customHeight="1" x14ac:dyDescent="0.2">
      <c r="B3863" s="9"/>
    </row>
    <row r="3864" spans="2:2" ht="15.75" customHeight="1" x14ac:dyDescent="0.2">
      <c r="B3864" s="9"/>
    </row>
    <row r="3865" spans="2:2" ht="15.75" customHeight="1" x14ac:dyDescent="0.2">
      <c r="B3865" s="9"/>
    </row>
    <row r="3866" spans="2:2" ht="15.75" customHeight="1" x14ac:dyDescent="0.2">
      <c r="B3866" s="9"/>
    </row>
    <row r="3867" spans="2:2" ht="15.75" customHeight="1" x14ac:dyDescent="0.2">
      <c r="B3867" s="9"/>
    </row>
    <row r="3868" spans="2:2" ht="15.75" customHeight="1" x14ac:dyDescent="0.2">
      <c r="B3868" s="9"/>
    </row>
    <row r="3869" spans="2:2" ht="15.75" customHeight="1" x14ac:dyDescent="0.2">
      <c r="B3869" s="9"/>
    </row>
    <row r="3870" spans="2:2" ht="15.75" customHeight="1" x14ac:dyDescent="0.2">
      <c r="B3870" s="9"/>
    </row>
    <row r="3871" spans="2:2" ht="15.75" customHeight="1" x14ac:dyDescent="0.2">
      <c r="B3871" s="9"/>
    </row>
    <row r="3872" spans="2:2" ht="15.75" customHeight="1" x14ac:dyDescent="0.2">
      <c r="B3872" s="9"/>
    </row>
    <row r="3873" spans="2:2" ht="15.75" customHeight="1" x14ac:dyDescent="0.2">
      <c r="B3873" s="9"/>
    </row>
    <row r="3874" spans="2:2" ht="15.75" customHeight="1" x14ac:dyDescent="0.2">
      <c r="B3874" s="9"/>
    </row>
    <row r="3875" spans="2:2" ht="15.75" customHeight="1" x14ac:dyDescent="0.2">
      <c r="B3875" s="9"/>
    </row>
    <row r="3876" spans="2:2" ht="15.75" customHeight="1" x14ac:dyDescent="0.2">
      <c r="B3876" s="9"/>
    </row>
    <row r="3877" spans="2:2" ht="15.75" customHeight="1" x14ac:dyDescent="0.2">
      <c r="B3877" s="9"/>
    </row>
    <row r="3878" spans="2:2" ht="15.75" customHeight="1" x14ac:dyDescent="0.2">
      <c r="B3878" s="9"/>
    </row>
    <row r="3879" spans="2:2" ht="15.75" customHeight="1" x14ac:dyDescent="0.2">
      <c r="B3879" s="9"/>
    </row>
    <row r="3880" spans="2:2" ht="15.75" customHeight="1" x14ac:dyDescent="0.2">
      <c r="B3880" s="9"/>
    </row>
    <row r="3881" spans="2:2" ht="15.75" customHeight="1" x14ac:dyDescent="0.2">
      <c r="B3881" s="9"/>
    </row>
    <row r="3882" spans="2:2" ht="15.75" customHeight="1" x14ac:dyDescent="0.2">
      <c r="B3882" s="9"/>
    </row>
    <row r="3883" spans="2:2" ht="15.75" customHeight="1" x14ac:dyDescent="0.2">
      <c r="B3883" s="9"/>
    </row>
    <row r="3884" spans="2:2" ht="15.75" customHeight="1" x14ac:dyDescent="0.2">
      <c r="B3884" s="9"/>
    </row>
    <row r="3885" spans="2:2" ht="15.75" customHeight="1" x14ac:dyDescent="0.2">
      <c r="B3885" s="9"/>
    </row>
    <row r="3886" spans="2:2" ht="15.75" customHeight="1" x14ac:dyDescent="0.2">
      <c r="B3886" s="9"/>
    </row>
    <row r="3887" spans="2:2" ht="15.75" customHeight="1" x14ac:dyDescent="0.2">
      <c r="B3887" s="9"/>
    </row>
    <row r="3888" spans="2:2" ht="15.75" customHeight="1" x14ac:dyDescent="0.2">
      <c r="B3888" s="9"/>
    </row>
    <row r="3889" spans="2:2" ht="15.75" customHeight="1" x14ac:dyDescent="0.2">
      <c r="B3889" s="9"/>
    </row>
    <row r="3890" spans="2:2" ht="15.75" customHeight="1" x14ac:dyDescent="0.2">
      <c r="B3890" s="9"/>
    </row>
    <row r="3891" spans="2:2" ht="15.75" customHeight="1" x14ac:dyDescent="0.2">
      <c r="B3891" s="9"/>
    </row>
    <row r="3892" spans="2:2" ht="15.75" customHeight="1" x14ac:dyDescent="0.2">
      <c r="B3892" s="9"/>
    </row>
    <row r="3893" spans="2:2" ht="15.75" customHeight="1" x14ac:dyDescent="0.2">
      <c r="B3893" s="9"/>
    </row>
    <row r="3894" spans="2:2" ht="15.75" customHeight="1" x14ac:dyDescent="0.2">
      <c r="B3894" s="9"/>
    </row>
    <row r="3895" spans="2:2" ht="15.75" customHeight="1" x14ac:dyDescent="0.2">
      <c r="B3895" s="9"/>
    </row>
    <row r="3896" spans="2:2" ht="15.75" customHeight="1" x14ac:dyDescent="0.2">
      <c r="B3896" s="9"/>
    </row>
    <row r="3897" spans="2:2" ht="15.75" customHeight="1" x14ac:dyDescent="0.2">
      <c r="B3897" s="9"/>
    </row>
    <row r="3898" spans="2:2" ht="15.75" customHeight="1" x14ac:dyDescent="0.2">
      <c r="B3898" s="9"/>
    </row>
    <row r="3899" spans="2:2" ht="15.75" customHeight="1" x14ac:dyDescent="0.2">
      <c r="B3899" s="9"/>
    </row>
    <row r="3900" spans="2:2" ht="15.75" customHeight="1" x14ac:dyDescent="0.2">
      <c r="B3900" s="9"/>
    </row>
    <row r="3901" spans="2:2" ht="15.75" customHeight="1" x14ac:dyDescent="0.2">
      <c r="B3901" s="9"/>
    </row>
    <row r="3902" spans="2:2" ht="15.75" customHeight="1" x14ac:dyDescent="0.2">
      <c r="B3902" s="9"/>
    </row>
    <row r="3903" spans="2:2" ht="15.75" customHeight="1" x14ac:dyDescent="0.2">
      <c r="B3903" s="9"/>
    </row>
    <row r="3904" spans="2:2" ht="15.75" customHeight="1" x14ac:dyDescent="0.2">
      <c r="B3904" s="9"/>
    </row>
    <row r="3905" spans="2:2" ht="15.75" customHeight="1" x14ac:dyDescent="0.2">
      <c r="B3905" s="9"/>
    </row>
    <row r="3906" spans="2:2" ht="15.75" customHeight="1" x14ac:dyDescent="0.2">
      <c r="B3906" s="9"/>
    </row>
    <row r="3907" spans="2:2" ht="15.75" customHeight="1" x14ac:dyDescent="0.2">
      <c r="B3907" s="9"/>
    </row>
    <row r="3908" spans="2:2" ht="15.75" customHeight="1" x14ac:dyDescent="0.2">
      <c r="B3908" s="9"/>
    </row>
    <row r="3909" spans="2:2" ht="15.75" customHeight="1" x14ac:dyDescent="0.2">
      <c r="B3909" s="9"/>
    </row>
    <row r="3910" spans="2:2" ht="15.75" customHeight="1" x14ac:dyDescent="0.2">
      <c r="B3910" s="9"/>
    </row>
    <row r="3911" spans="2:2" ht="15.75" customHeight="1" x14ac:dyDescent="0.2">
      <c r="B3911" s="9"/>
    </row>
    <row r="3912" spans="2:2" ht="15.75" customHeight="1" x14ac:dyDescent="0.2">
      <c r="B3912" s="9"/>
    </row>
    <row r="3913" spans="2:2" ht="15.75" customHeight="1" x14ac:dyDescent="0.2">
      <c r="B3913" s="9"/>
    </row>
    <row r="3914" spans="2:2" ht="15.75" customHeight="1" x14ac:dyDescent="0.2">
      <c r="B3914" s="9"/>
    </row>
    <row r="3915" spans="2:2" ht="15.75" customHeight="1" x14ac:dyDescent="0.2">
      <c r="B3915" s="9"/>
    </row>
    <row r="3916" spans="2:2" ht="15.75" customHeight="1" x14ac:dyDescent="0.2">
      <c r="B3916" s="9"/>
    </row>
    <row r="3917" spans="2:2" ht="15.75" customHeight="1" x14ac:dyDescent="0.2">
      <c r="B3917" s="9"/>
    </row>
    <row r="3918" spans="2:2" ht="15.75" customHeight="1" x14ac:dyDescent="0.2">
      <c r="B3918" s="9"/>
    </row>
    <row r="3919" spans="2:2" ht="15.75" customHeight="1" x14ac:dyDescent="0.2">
      <c r="B3919" s="9"/>
    </row>
    <row r="3920" spans="2:2" ht="15.75" customHeight="1" x14ac:dyDescent="0.2">
      <c r="B3920" s="9"/>
    </row>
    <row r="3921" spans="2:2" ht="15.75" customHeight="1" x14ac:dyDescent="0.2">
      <c r="B3921" s="9"/>
    </row>
    <row r="3922" spans="2:2" ht="15.75" customHeight="1" x14ac:dyDescent="0.2">
      <c r="B3922" s="9"/>
    </row>
    <row r="3923" spans="2:2" ht="15.75" customHeight="1" x14ac:dyDescent="0.2">
      <c r="B3923" s="9"/>
    </row>
    <row r="3924" spans="2:2" ht="15.75" customHeight="1" x14ac:dyDescent="0.2">
      <c r="B3924" s="9"/>
    </row>
    <row r="3925" spans="2:2" ht="15.75" customHeight="1" x14ac:dyDescent="0.2">
      <c r="B3925" s="9"/>
    </row>
    <row r="3926" spans="2:2" ht="15.75" customHeight="1" x14ac:dyDescent="0.2">
      <c r="B3926" s="9"/>
    </row>
    <row r="3927" spans="2:2" ht="15.75" customHeight="1" x14ac:dyDescent="0.2">
      <c r="B3927" s="9"/>
    </row>
    <row r="3928" spans="2:2" ht="15.75" customHeight="1" x14ac:dyDescent="0.2">
      <c r="B3928" s="9"/>
    </row>
    <row r="3929" spans="2:2" ht="15.75" customHeight="1" x14ac:dyDescent="0.2">
      <c r="B3929" s="9"/>
    </row>
    <row r="3930" spans="2:2" ht="15.75" customHeight="1" x14ac:dyDescent="0.2">
      <c r="B3930" s="9"/>
    </row>
    <row r="3931" spans="2:2" ht="15.75" customHeight="1" x14ac:dyDescent="0.2">
      <c r="B3931" s="9"/>
    </row>
    <row r="3932" spans="2:2" ht="15.75" customHeight="1" x14ac:dyDescent="0.2">
      <c r="B3932" s="9"/>
    </row>
    <row r="3933" spans="2:2" ht="15.75" customHeight="1" x14ac:dyDescent="0.2">
      <c r="B3933" s="9"/>
    </row>
    <row r="3934" spans="2:2" ht="15.75" customHeight="1" x14ac:dyDescent="0.2">
      <c r="B3934" s="9"/>
    </row>
    <row r="3935" spans="2:2" ht="15.75" customHeight="1" x14ac:dyDescent="0.2">
      <c r="B3935" s="9"/>
    </row>
    <row r="3936" spans="2:2" ht="15.75" customHeight="1" x14ac:dyDescent="0.2">
      <c r="B3936" s="9"/>
    </row>
    <row r="3937" spans="2:2" ht="15.75" customHeight="1" x14ac:dyDescent="0.2">
      <c r="B3937" s="9"/>
    </row>
    <row r="3938" spans="2:2" ht="15.75" customHeight="1" x14ac:dyDescent="0.2">
      <c r="B3938" s="9"/>
    </row>
    <row r="3939" spans="2:2" ht="15.75" customHeight="1" x14ac:dyDescent="0.2">
      <c r="B3939" s="9"/>
    </row>
    <row r="3940" spans="2:2" ht="15.75" customHeight="1" x14ac:dyDescent="0.2">
      <c r="B3940" s="9"/>
    </row>
    <row r="3941" spans="2:2" ht="15.75" customHeight="1" x14ac:dyDescent="0.2">
      <c r="B3941" s="9"/>
    </row>
    <row r="3942" spans="2:2" ht="15.75" customHeight="1" x14ac:dyDescent="0.2">
      <c r="B3942" s="9"/>
    </row>
    <row r="3943" spans="2:2" ht="15.75" customHeight="1" x14ac:dyDescent="0.2">
      <c r="B3943" s="9"/>
    </row>
    <row r="3944" spans="2:2" ht="15.75" customHeight="1" x14ac:dyDescent="0.2">
      <c r="B3944" s="9"/>
    </row>
    <row r="3945" spans="2:2" ht="15.75" customHeight="1" x14ac:dyDescent="0.2">
      <c r="B3945" s="9"/>
    </row>
    <row r="3946" spans="2:2" ht="15.75" customHeight="1" x14ac:dyDescent="0.2">
      <c r="B3946" s="9"/>
    </row>
    <row r="3947" spans="2:2" ht="15.75" customHeight="1" x14ac:dyDescent="0.2">
      <c r="B3947" s="9"/>
    </row>
    <row r="3948" spans="2:2" ht="15.75" customHeight="1" x14ac:dyDescent="0.2">
      <c r="B3948" s="9"/>
    </row>
    <row r="3949" spans="2:2" ht="15.75" customHeight="1" x14ac:dyDescent="0.2">
      <c r="B3949" s="9"/>
    </row>
    <row r="3950" spans="2:2" ht="15.75" customHeight="1" x14ac:dyDescent="0.2">
      <c r="B3950" s="9"/>
    </row>
    <row r="3951" spans="2:2" ht="15.75" customHeight="1" x14ac:dyDescent="0.2">
      <c r="B3951" s="9"/>
    </row>
    <row r="3952" spans="2:2" ht="15.75" customHeight="1" x14ac:dyDescent="0.2">
      <c r="B3952" s="9"/>
    </row>
    <row r="3953" spans="2:2" ht="15.75" customHeight="1" x14ac:dyDescent="0.2">
      <c r="B3953" s="9"/>
    </row>
    <row r="3954" spans="2:2" ht="15.75" customHeight="1" x14ac:dyDescent="0.2">
      <c r="B3954" s="9"/>
    </row>
    <row r="3955" spans="2:2" ht="15.75" customHeight="1" x14ac:dyDescent="0.2">
      <c r="B3955" s="9"/>
    </row>
    <row r="3956" spans="2:2" ht="15.75" customHeight="1" x14ac:dyDescent="0.2">
      <c r="B3956" s="9"/>
    </row>
    <row r="3957" spans="2:2" ht="15.75" customHeight="1" x14ac:dyDescent="0.2">
      <c r="B3957" s="9"/>
    </row>
    <row r="3958" spans="2:2" ht="15.75" customHeight="1" x14ac:dyDescent="0.2">
      <c r="B3958" s="9"/>
    </row>
    <row r="3959" spans="2:2" ht="15.75" customHeight="1" x14ac:dyDescent="0.2">
      <c r="B3959" s="9"/>
    </row>
    <row r="3960" spans="2:2" ht="15.75" customHeight="1" x14ac:dyDescent="0.2">
      <c r="B3960" s="9"/>
    </row>
    <row r="3961" spans="2:2" ht="15.75" customHeight="1" x14ac:dyDescent="0.2">
      <c r="B3961" s="9"/>
    </row>
    <row r="3962" spans="2:2" ht="15.75" customHeight="1" x14ac:dyDescent="0.2">
      <c r="B3962" s="9"/>
    </row>
    <row r="3963" spans="2:2" ht="15.75" customHeight="1" x14ac:dyDescent="0.2">
      <c r="B3963" s="9"/>
    </row>
    <row r="3964" spans="2:2" ht="15.75" customHeight="1" x14ac:dyDescent="0.2">
      <c r="B3964" s="9"/>
    </row>
    <row r="3965" spans="2:2" ht="15.75" customHeight="1" x14ac:dyDescent="0.2">
      <c r="B3965" s="9"/>
    </row>
    <row r="3966" spans="2:2" ht="15.75" customHeight="1" x14ac:dyDescent="0.2">
      <c r="B3966" s="9"/>
    </row>
    <row r="3967" spans="2:2" ht="15.75" customHeight="1" x14ac:dyDescent="0.2">
      <c r="B3967" s="9"/>
    </row>
    <row r="3968" spans="2:2" ht="15.75" customHeight="1" x14ac:dyDescent="0.2">
      <c r="B3968" s="9"/>
    </row>
    <row r="3969" spans="2:2" ht="15.75" customHeight="1" x14ac:dyDescent="0.2">
      <c r="B3969" s="9"/>
    </row>
    <row r="3970" spans="2:2" ht="15.75" customHeight="1" x14ac:dyDescent="0.2">
      <c r="B3970" s="9"/>
    </row>
    <row r="3971" spans="2:2" ht="15.75" customHeight="1" x14ac:dyDescent="0.2">
      <c r="B3971" s="9"/>
    </row>
    <row r="3972" spans="2:2" ht="15.75" customHeight="1" x14ac:dyDescent="0.2">
      <c r="B3972" s="9"/>
    </row>
    <row r="3973" spans="2:2" ht="15.75" customHeight="1" x14ac:dyDescent="0.2">
      <c r="B3973" s="9"/>
    </row>
    <row r="3974" spans="2:2" ht="15.75" customHeight="1" x14ac:dyDescent="0.2">
      <c r="B3974" s="9"/>
    </row>
    <row r="3975" spans="2:2" ht="15.75" customHeight="1" x14ac:dyDescent="0.2">
      <c r="B3975" s="9"/>
    </row>
    <row r="3976" spans="2:2" ht="15.75" customHeight="1" x14ac:dyDescent="0.2">
      <c r="B3976" s="9"/>
    </row>
    <row r="3977" spans="2:2" ht="15.75" customHeight="1" x14ac:dyDescent="0.2">
      <c r="B3977" s="9"/>
    </row>
    <row r="3978" spans="2:2" ht="15.75" customHeight="1" x14ac:dyDescent="0.2">
      <c r="B3978" s="9"/>
    </row>
    <row r="3979" spans="2:2" ht="15.75" customHeight="1" x14ac:dyDescent="0.2">
      <c r="B3979" s="9"/>
    </row>
    <row r="3980" spans="2:2" ht="15.75" customHeight="1" x14ac:dyDescent="0.2">
      <c r="B3980" s="9"/>
    </row>
    <row r="3981" spans="2:2" ht="15.75" customHeight="1" x14ac:dyDescent="0.2">
      <c r="B3981" s="9"/>
    </row>
    <row r="3982" spans="2:2" ht="15.75" customHeight="1" x14ac:dyDescent="0.2">
      <c r="B3982" s="9"/>
    </row>
    <row r="3983" spans="2:2" ht="15.75" customHeight="1" x14ac:dyDescent="0.2">
      <c r="B3983" s="9"/>
    </row>
    <row r="3984" spans="2:2" ht="15.75" customHeight="1" x14ac:dyDescent="0.2">
      <c r="B3984" s="9"/>
    </row>
    <row r="3985" spans="2:2" ht="15.75" customHeight="1" x14ac:dyDescent="0.2">
      <c r="B3985" s="9"/>
    </row>
    <row r="3986" spans="2:2" ht="15.75" customHeight="1" x14ac:dyDescent="0.2">
      <c r="B3986" s="9"/>
    </row>
    <row r="3987" spans="2:2" ht="15.75" customHeight="1" x14ac:dyDescent="0.2">
      <c r="B3987" s="9"/>
    </row>
    <row r="3988" spans="2:2" ht="15.75" customHeight="1" x14ac:dyDescent="0.2">
      <c r="B3988" s="9"/>
    </row>
    <row r="3989" spans="2:2" ht="15.75" customHeight="1" x14ac:dyDescent="0.2">
      <c r="B3989" s="9"/>
    </row>
    <row r="3990" spans="2:2" ht="15.75" customHeight="1" x14ac:dyDescent="0.2">
      <c r="B3990" s="9"/>
    </row>
    <row r="3991" spans="2:2" ht="15.75" customHeight="1" x14ac:dyDescent="0.2">
      <c r="B3991" s="9"/>
    </row>
    <row r="3992" spans="2:2" ht="15.75" customHeight="1" x14ac:dyDescent="0.2">
      <c r="B3992" s="9"/>
    </row>
    <row r="3993" spans="2:2" ht="15.75" customHeight="1" x14ac:dyDescent="0.2">
      <c r="B3993" s="9"/>
    </row>
    <row r="3994" spans="2:2" ht="15.75" customHeight="1" x14ac:dyDescent="0.2">
      <c r="B3994" s="9"/>
    </row>
    <row r="3995" spans="2:2" ht="15.75" customHeight="1" x14ac:dyDescent="0.2">
      <c r="B3995" s="9"/>
    </row>
    <row r="3996" spans="2:2" ht="15.75" customHeight="1" x14ac:dyDescent="0.2">
      <c r="B3996" s="9"/>
    </row>
    <row r="3997" spans="2:2" ht="15.75" customHeight="1" x14ac:dyDescent="0.2">
      <c r="B3997" s="9"/>
    </row>
    <row r="3998" spans="2:2" ht="15.75" customHeight="1" x14ac:dyDescent="0.2">
      <c r="B3998" s="9"/>
    </row>
    <row r="3999" spans="2:2" ht="15.75" customHeight="1" x14ac:dyDescent="0.2">
      <c r="B3999" s="9"/>
    </row>
    <row r="4000" spans="2:2" ht="15.75" customHeight="1" x14ac:dyDescent="0.2">
      <c r="B4000" s="9"/>
    </row>
    <row r="4001" spans="2:2" ht="15.75" customHeight="1" x14ac:dyDescent="0.2">
      <c r="B4001" s="9"/>
    </row>
    <row r="4002" spans="2:2" ht="15.75" customHeight="1" x14ac:dyDescent="0.2">
      <c r="B4002" s="9"/>
    </row>
    <row r="4003" spans="2:2" ht="15.75" customHeight="1" x14ac:dyDescent="0.2">
      <c r="B4003" s="9"/>
    </row>
    <row r="4004" spans="2:2" ht="15.75" customHeight="1" x14ac:dyDescent="0.2">
      <c r="B4004" s="9"/>
    </row>
    <row r="4005" spans="2:2" ht="15.75" customHeight="1" x14ac:dyDescent="0.2">
      <c r="B4005" s="9"/>
    </row>
    <row r="4006" spans="2:2" ht="15.75" customHeight="1" x14ac:dyDescent="0.2">
      <c r="B4006" s="9"/>
    </row>
    <row r="4007" spans="2:2" ht="15.75" customHeight="1" x14ac:dyDescent="0.2">
      <c r="B4007" s="9"/>
    </row>
    <row r="4008" spans="2:2" ht="15.75" customHeight="1" x14ac:dyDescent="0.2">
      <c r="B4008" s="9"/>
    </row>
    <row r="4009" spans="2:2" ht="15.75" customHeight="1" x14ac:dyDescent="0.2">
      <c r="B4009" s="9"/>
    </row>
    <row r="4010" spans="2:2" ht="15.75" customHeight="1" x14ac:dyDescent="0.2">
      <c r="B4010" s="9"/>
    </row>
    <row r="4011" spans="2:2" ht="15.75" customHeight="1" x14ac:dyDescent="0.2">
      <c r="B4011" s="9"/>
    </row>
    <row r="4012" spans="2:2" ht="15.75" customHeight="1" x14ac:dyDescent="0.2">
      <c r="B4012" s="9"/>
    </row>
    <row r="4013" spans="2:2" ht="15.75" customHeight="1" x14ac:dyDescent="0.2">
      <c r="B4013" s="9"/>
    </row>
    <row r="4014" spans="2:2" ht="15.75" customHeight="1" x14ac:dyDescent="0.2">
      <c r="B4014" s="9"/>
    </row>
    <row r="4015" spans="2:2" ht="15.75" customHeight="1" x14ac:dyDescent="0.2">
      <c r="B4015" s="9"/>
    </row>
    <row r="4016" spans="2:2" ht="15.75" customHeight="1" x14ac:dyDescent="0.2">
      <c r="B4016" s="9"/>
    </row>
    <row r="4017" spans="2:2" ht="15.75" customHeight="1" x14ac:dyDescent="0.2">
      <c r="B4017" s="9"/>
    </row>
    <row r="4018" spans="2:2" ht="15.75" customHeight="1" x14ac:dyDescent="0.2">
      <c r="B4018" s="9"/>
    </row>
    <row r="4019" spans="2:2" ht="15.75" customHeight="1" x14ac:dyDescent="0.2">
      <c r="B4019" s="9"/>
    </row>
    <row r="4020" spans="2:2" ht="15.75" customHeight="1" x14ac:dyDescent="0.2">
      <c r="B4020" s="9"/>
    </row>
    <row r="4021" spans="2:2" ht="15.75" customHeight="1" x14ac:dyDescent="0.2">
      <c r="B4021" s="9"/>
    </row>
    <row r="4022" spans="2:2" ht="15.75" customHeight="1" x14ac:dyDescent="0.2">
      <c r="B4022" s="9"/>
    </row>
    <row r="4023" spans="2:2" ht="15.75" customHeight="1" x14ac:dyDescent="0.2">
      <c r="B4023" s="9"/>
    </row>
    <row r="4024" spans="2:2" ht="15.75" customHeight="1" x14ac:dyDescent="0.2">
      <c r="B4024" s="9"/>
    </row>
    <row r="4025" spans="2:2" ht="15.75" customHeight="1" x14ac:dyDescent="0.2">
      <c r="B4025" s="9"/>
    </row>
    <row r="4026" spans="2:2" ht="15.75" customHeight="1" x14ac:dyDescent="0.2">
      <c r="B4026" s="9"/>
    </row>
    <row r="4027" spans="2:2" ht="15.75" customHeight="1" x14ac:dyDescent="0.2">
      <c r="B4027" s="9"/>
    </row>
    <row r="4028" spans="2:2" ht="15.75" customHeight="1" x14ac:dyDescent="0.2">
      <c r="B4028" s="9"/>
    </row>
    <row r="4029" spans="2:2" ht="15.75" customHeight="1" x14ac:dyDescent="0.2">
      <c r="B4029" s="9"/>
    </row>
    <row r="4030" spans="2:2" ht="15.75" customHeight="1" x14ac:dyDescent="0.2">
      <c r="B4030" s="9"/>
    </row>
    <row r="4031" spans="2:2" ht="15.75" customHeight="1" x14ac:dyDescent="0.2">
      <c r="B4031" s="9"/>
    </row>
    <row r="4032" spans="2:2" ht="15.75" customHeight="1" x14ac:dyDescent="0.2">
      <c r="B4032" s="9"/>
    </row>
    <row r="4033" spans="2:2" ht="15.75" customHeight="1" x14ac:dyDescent="0.2">
      <c r="B4033" s="9"/>
    </row>
    <row r="4034" spans="2:2" ht="15.75" customHeight="1" x14ac:dyDescent="0.2">
      <c r="B4034" s="9"/>
    </row>
    <row r="4035" spans="2:2" ht="15.75" customHeight="1" x14ac:dyDescent="0.2">
      <c r="B4035" s="9"/>
    </row>
    <row r="4036" spans="2:2" ht="15.75" customHeight="1" x14ac:dyDescent="0.2">
      <c r="B4036" s="9"/>
    </row>
    <row r="4037" spans="2:2" ht="15.75" customHeight="1" x14ac:dyDescent="0.2">
      <c r="B4037" s="9"/>
    </row>
    <row r="4038" spans="2:2" ht="15.75" customHeight="1" x14ac:dyDescent="0.2">
      <c r="B4038" s="9"/>
    </row>
    <row r="4039" spans="2:2" ht="15.75" customHeight="1" x14ac:dyDescent="0.2">
      <c r="B4039" s="9"/>
    </row>
    <row r="4040" spans="2:2" ht="15.75" customHeight="1" x14ac:dyDescent="0.2">
      <c r="B4040" s="9"/>
    </row>
    <row r="4041" spans="2:2" ht="15.75" customHeight="1" x14ac:dyDescent="0.2">
      <c r="B4041" s="9"/>
    </row>
    <row r="4042" spans="2:2" ht="15.75" customHeight="1" x14ac:dyDescent="0.2">
      <c r="B4042" s="9"/>
    </row>
    <row r="4043" spans="2:2" ht="15.75" customHeight="1" x14ac:dyDescent="0.2">
      <c r="B4043" s="9"/>
    </row>
    <row r="4044" spans="2:2" ht="15.75" customHeight="1" x14ac:dyDescent="0.2">
      <c r="B4044" s="9"/>
    </row>
    <row r="4045" spans="2:2" ht="15.75" customHeight="1" x14ac:dyDescent="0.2">
      <c r="B4045" s="9"/>
    </row>
    <row r="4046" spans="2:2" ht="15.75" customHeight="1" x14ac:dyDescent="0.2">
      <c r="B4046" s="9"/>
    </row>
    <row r="4047" spans="2:2" ht="15.75" customHeight="1" x14ac:dyDescent="0.2">
      <c r="B4047" s="9"/>
    </row>
    <row r="4048" spans="2:2" ht="15.75" customHeight="1" x14ac:dyDescent="0.2">
      <c r="B4048" s="9"/>
    </row>
    <row r="4049" spans="2:2" ht="15.75" customHeight="1" x14ac:dyDescent="0.2">
      <c r="B4049" s="9"/>
    </row>
    <row r="4050" spans="2:2" ht="15.75" customHeight="1" x14ac:dyDescent="0.2">
      <c r="B4050" s="9"/>
    </row>
    <row r="4051" spans="2:2" ht="15.75" customHeight="1" x14ac:dyDescent="0.2">
      <c r="B4051" s="9"/>
    </row>
    <row r="4052" spans="2:2" ht="15.75" customHeight="1" x14ac:dyDescent="0.2">
      <c r="B4052" s="9"/>
    </row>
    <row r="4053" spans="2:2" ht="15.75" customHeight="1" x14ac:dyDescent="0.2">
      <c r="B4053" s="9"/>
    </row>
    <row r="4054" spans="2:2" ht="15.75" customHeight="1" x14ac:dyDescent="0.2">
      <c r="B4054" s="9"/>
    </row>
    <row r="4055" spans="2:2" ht="15.75" customHeight="1" x14ac:dyDescent="0.2">
      <c r="B4055" s="9"/>
    </row>
    <row r="4056" spans="2:2" ht="15.75" customHeight="1" x14ac:dyDescent="0.2">
      <c r="B4056" s="9"/>
    </row>
    <row r="4057" spans="2:2" ht="15.75" customHeight="1" x14ac:dyDescent="0.2">
      <c r="B4057" s="9"/>
    </row>
    <row r="4058" spans="2:2" ht="15.75" customHeight="1" x14ac:dyDescent="0.2">
      <c r="B4058" s="9"/>
    </row>
    <row r="4059" spans="2:2" ht="15.75" customHeight="1" x14ac:dyDescent="0.2">
      <c r="B4059" s="9"/>
    </row>
    <row r="4060" spans="2:2" ht="15.75" customHeight="1" x14ac:dyDescent="0.2">
      <c r="B4060" s="9"/>
    </row>
    <row r="4061" spans="2:2" ht="15.75" customHeight="1" x14ac:dyDescent="0.2">
      <c r="B4061" s="9"/>
    </row>
    <row r="4062" spans="2:2" ht="15.75" customHeight="1" x14ac:dyDescent="0.2">
      <c r="B4062" s="9"/>
    </row>
    <row r="4063" spans="2:2" ht="15.75" customHeight="1" x14ac:dyDescent="0.2">
      <c r="B4063" s="9"/>
    </row>
    <row r="4064" spans="2:2" ht="15.75" customHeight="1" x14ac:dyDescent="0.2">
      <c r="B4064" s="9"/>
    </row>
    <row r="4065" spans="2:2" ht="15.75" customHeight="1" x14ac:dyDescent="0.2">
      <c r="B4065" s="9"/>
    </row>
    <row r="4066" spans="2:2" ht="15.75" customHeight="1" x14ac:dyDescent="0.2">
      <c r="B4066" s="9"/>
    </row>
    <row r="4067" spans="2:2" ht="15.75" customHeight="1" x14ac:dyDescent="0.2">
      <c r="B4067" s="9"/>
    </row>
    <row r="4068" spans="2:2" ht="15.75" customHeight="1" x14ac:dyDescent="0.2">
      <c r="B4068" s="9"/>
    </row>
    <row r="4069" spans="2:2" ht="15.75" customHeight="1" x14ac:dyDescent="0.2">
      <c r="B4069" s="9"/>
    </row>
    <row r="4070" spans="2:2" ht="15.75" customHeight="1" x14ac:dyDescent="0.2">
      <c r="B4070" s="9"/>
    </row>
    <row r="4071" spans="2:2" ht="15.75" customHeight="1" x14ac:dyDescent="0.2">
      <c r="B4071" s="9"/>
    </row>
    <row r="4072" spans="2:2" ht="15.75" customHeight="1" x14ac:dyDescent="0.2">
      <c r="B4072" s="9"/>
    </row>
    <row r="4073" spans="2:2" ht="15.75" customHeight="1" x14ac:dyDescent="0.2">
      <c r="B4073" s="9"/>
    </row>
    <row r="4074" spans="2:2" ht="15.75" customHeight="1" x14ac:dyDescent="0.2">
      <c r="B4074" s="9"/>
    </row>
    <row r="4075" spans="2:2" ht="15.75" customHeight="1" x14ac:dyDescent="0.2">
      <c r="B4075" s="9"/>
    </row>
    <row r="4076" spans="2:2" ht="15.75" customHeight="1" x14ac:dyDescent="0.2">
      <c r="B4076" s="9"/>
    </row>
    <row r="4077" spans="2:2" ht="15.75" customHeight="1" x14ac:dyDescent="0.2">
      <c r="B4077" s="9"/>
    </row>
    <row r="4078" spans="2:2" ht="15.75" customHeight="1" x14ac:dyDescent="0.2">
      <c r="B4078" s="9"/>
    </row>
    <row r="4079" spans="2:2" ht="15.75" customHeight="1" x14ac:dyDescent="0.2">
      <c r="B4079" s="9"/>
    </row>
    <row r="4080" spans="2:2" ht="15.75" customHeight="1" x14ac:dyDescent="0.2">
      <c r="B4080" s="9"/>
    </row>
    <row r="4081" spans="2:2" ht="15.75" customHeight="1" x14ac:dyDescent="0.2">
      <c r="B4081" s="9"/>
    </row>
    <row r="4082" spans="2:2" ht="15.75" customHeight="1" x14ac:dyDescent="0.2">
      <c r="B4082" s="9"/>
    </row>
    <row r="4083" spans="2:2" ht="15.75" customHeight="1" x14ac:dyDescent="0.2">
      <c r="B4083" s="9"/>
    </row>
    <row r="4084" spans="2:2" ht="15.75" customHeight="1" x14ac:dyDescent="0.2">
      <c r="B4084" s="9"/>
    </row>
    <row r="4085" spans="2:2" ht="15.75" customHeight="1" x14ac:dyDescent="0.2">
      <c r="B4085" s="9"/>
    </row>
    <row r="4086" spans="2:2" ht="15.75" customHeight="1" x14ac:dyDescent="0.2">
      <c r="B4086" s="9"/>
    </row>
    <row r="4087" spans="2:2" ht="15.75" customHeight="1" x14ac:dyDescent="0.2">
      <c r="B4087" s="9"/>
    </row>
    <row r="4088" spans="2:2" ht="15.75" customHeight="1" x14ac:dyDescent="0.2">
      <c r="B4088" s="9"/>
    </row>
    <row r="4089" spans="2:2" ht="15.75" customHeight="1" x14ac:dyDescent="0.2">
      <c r="B4089" s="9"/>
    </row>
    <row r="4090" spans="2:2" ht="15.75" customHeight="1" x14ac:dyDescent="0.2">
      <c r="B4090" s="9"/>
    </row>
    <row r="4091" spans="2:2" ht="15.75" customHeight="1" x14ac:dyDescent="0.2">
      <c r="B4091" s="9"/>
    </row>
    <row r="4092" spans="2:2" ht="15.75" customHeight="1" x14ac:dyDescent="0.2">
      <c r="B4092" s="9"/>
    </row>
    <row r="4093" spans="2:2" ht="15.75" customHeight="1" x14ac:dyDescent="0.2">
      <c r="B4093" s="9"/>
    </row>
    <row r="4094" spans="2:2" ht="15.75" customHeight="1" x14ac:dyDescent="0.2">
      <c r="B4094" s="9"/>
    </row>
    <row r="4095" spans="2:2" ht="15.75" customHeight="1" x14ac:dyDescent="0.2">
      <c r="B4095" s="9"/>
    </row>
    <row r="4096" spans="2:2" ht="15.75" customHeight="1" x14ac:dyDescent="0.2">
      <c r="B4096" s="9"/>
    </row>
    <row r="4097" spans="2:2" ht="15.75" customHeight="1" x14ac:dyDescent="0.2">
      <c r="B4097" s="9"/>
    </row>
    <row r="4098" spans="2:2" ht="15.75" customHeight="1" x14ac:dyDescent="0.2">
      <c r="B4098" s="9"/>
    </row>
    <row r="4099" spans="2:2" ht="15.75" customHeight="1" x14ac:dyDescent="0.2">
      <c r="B4099" s="9"/>
    </row>
    <row r="4100" spans="2:2" ht="15.75" customHeight="1" x14ac:dyDescent="0.2">
      <c r="B4100" s="9"/>
    </row>
    <row r="4101" spans="2:2" ht="15.75" customHeight="1" x14ac:dyDescent="0.2">
      <c r="B4101" s="9"/>
    </row>
    <row r="4102" spans="2:2" ht="15.75" customHeight="1" x14ac:dyDescent="0.2">
      <c r="B4102" s="9"/>
    </row>
    <row r="4103" spans="2:2" ht="15.75" customHeight="1" x14ac:dyDescent="0.2">
      <c r="B4103" s="9"/>
    </row>
    <row r="4104" spans="2:2" ht="15.75" customHeight="1" x14ac:dyDescent="0.2">
      <c r="B4104" s="9"/>
    </row>
    <row r="4105" spans="2:2" ht="15.75" customHeight="1" x14ac:dyDescent="0.2">
      <c r="B4105" s="9"/>
    </row>
    <row r="4106" spans="2:2" ht="15.75" customHeight="1" x14ac:dyDescent="0.2">
      <c r="B4106" s="9"/>
    </row>
    <row r="4107" spans="2:2" ht="15.75" customHeight="1" x14ac:dyDescent="0.2">
      <c r="B4107" s="9"/>
    </row>
    <row r="4108" spans="2:2" ht="15.75" customHeight="1" x14ac:dyDescent="0.2">
      <c r="B4108" s="9"/>
    </row>
    <row r="4109" spans="2:2" ht="15.75" customHeight="1" x14ac:dyDescent="0.2">
      <c r="B4109" s="9"/>
    </row>
    <row r="4110" spans="2:2" ht="15.75" customHeight="1" x14ac:dyDescent="0.2">
      <c r="B4110" s="9"/>
    </row>
    <row r="4111" spans="2:2" ht="15.75" customHeight="1" x14ac:dyDescent="0.2">
      <c r="B4111" s="9"/>
    </row>
    <row r="4112" spans="2:2" ht="15.75" customHeight="1" x14ac:dyDescent="0.2">
      <c r="B4112" s="9"/>
    </row>
    <row r="4113" spans="2:2" ht="15.75" customHeight="1" x14ac:dyDescent="0.2">
      <c r="B4113" s="9"/>
    </row>
    <row r="4114" spans="2:2" ht="15.75" customHeight="1" x14ac:dyDescent="0.2">
      <c r="B4114" s="9"/>
    </row>
    <row r="4115" spans="2:2" ht="15.75" customHeight="1" x14ac:dyDescent="0.2">
      <c r="B4115" s="9"/>
    </row>
    <row r="4116" spans="2:2" ht="15.75" customHeight="1" x14ac:dyDescent="0.2">
      <c r="B4116" s="9"/>
    </row>
    <row r="4117" spans="2:2" ht="15.75" customHeight="1" x14ac:dyDescent="0.2">
      <c r="B4117" s="9"/>
    </row>
    <row r="4118" spans="2:2" ht="15.75" customHeight="1" x14ac:dyDescent="0.2">
      <c r="B4118" s="9"/>
    </row>
    <row r="4119" spans="2:2" ht="15.75" customHeight="1" x14ac:dyDescent="0.2">
      <c r="B4119" s="9"/>
    </row>
    <row r="4120" spans="2:2" ht="15.75" customHeight="1" x14ac:dyDescent="0.2">
      <c r="B4120" s="9"/>
    </row>
    <row r="4121" spans="2:2" ht="15.75" customHeight="1" x14ac:dyDescent="0.2">
      <c r="B4121" s="9"/>
    </row>
    <row r="4122" spans="2:2" ht="15.75" customHeight="1" x14ac:dyDescent="0.2">
      <c r="B4122" s="9"/>
    </row>
    <row r="4123" spans="2:2" ht="15.75" customHeight="1" x14ac:dyDescent="0.2">
      <c r="B4123" s="9"/>
    </row>
    <row r="4124" spans="2:2" ht="15.75" customHeight="1" x14ac:dyDescent="0.2">
      <c r="B4124" s="9"/>
    </row>
    <row r="4125" spans="2:2" ht="15.75" customHeight="1" x14ac:dyDescent="0.2">
      <c r="B4125" s="9"/>
    </row>
    <row r="4126" spans="2:2" ht="15.75" customHeight="1" x14ac:dyDescent="0.2">
      <c r="B4126" s="9"/>
    </row>
    <row r="4127" spans="2:2" ht="15.75" customHeight="1" x14ac:dyDescent="0.2">
      <c r="B4127" s="9"/>
    </row>
    <row r="4128" spans="2:2" ht="15.75" customHeight="1" x14ac:dyDescent="0.2">
      <c r="B4128" s="9"/>
    </row>
    <row r="4129" spans="2:2" ht="15.75" customHeight="1" x14ac:dyDescent="0.2">
      <c r="B4129" s="9"/>
    </row>
    <row r="4130" spans="2:2" ht="15.75" customHeight="1" x14ac:dyDescent="0.2">
      <c r="B4130" s="9"/>
    </row>
    <row r="4131" spans="2:2" ht="15.75" customHeight="1" x14ac:dyDescent="0.2">
      <c r="B4131" s="9"/>
    </row>
    <row r="4132" spans="2:2" ht="15.75" customHeight="1" x14ac:dyDescent="0.2">
      <c r="B4132" s="9"/>
    </row>
    <row r="4133" spans="2:2" ht="15.75" customHeight="1" x14ac:dyDescent="0.2">
      <c r="B4133" s="9"/>
    </row>
    <row r="4134" spans="2:2" ht="15.75" customHeight="1" x14ac:dyDescent="0.2">
      <c r="B4134" s="9"/>
    </row>
    <row r="4135" spans="2:2" ht="15.75" customHeight="1" x14ac:dyDescent="0.2">
      <c r="B4135" s="9"/>
    </row>
    <row r="4136" spans="2:2" ht="15.75" customHeight="1" x14ac:dyDescent="0.2">
      <c r="B4136" s="9"/>
    </row>
    <row r="4137" spans="2:2" ht="15.75" customHeight="1" x14ac:dyDescent="0.2">
      <c r="B4137" s="9"/>
    </row>
    <row r="4138" spans="2:2" ht="15.75" customHeight="1" x14ac:dyDescent="0.2">
      <c r="B4138" s="9"/>
    </row>
    <row r="4139" spans="2:2" ht="15.75" customHeight="1" x14ac:dyDescent="0.2">
      <c r="B4139" s="9"/>
    </row>
    <row r="4140" spans="2:2" ht="15.75" customHeight="1" x14ac:dyDescent="0.2">
      <c r="B4140" s="9"/>
    </row>
    <row r="4141" spans="2:2" ht="15.75" customHeight="1" x14ac:dyDescent="0.2">
      <c r="B4141" s="9"/>
    </row>
    <row r="4142" spans="2:2" ht="15.75" customHeight="1" x14ac:dyDescent="0.2">
      <c r="B4142" s="9"/>
    </row>
    <row r="4143" spans="2:2" ht="15.75" customHeight="1" x14ac:dyDescent="0.2">
      <c r="B4143" s="9"/>
    </row>
    <row r="4144" spans="2:2" ht="15.75" customHeight="1" x14ac:dyDescent="0.2">
      <c r="B4144" s="9"/>
    </row>
    <row r="4145" spans="2:2" ht="15.75" customHeight="1" x14ac:dyDescent="0.2">
      <c r="B4145" s="9"/>
    </row>
    <row r="4146" spans="2:2" ht="15.75" customHeight="1" x14ac:dyDescent="0.2">
      <c r="B4146" s="9"/>
    </row>
    <row r="4147" spans="2:2" ht="15.75" customHeight="1" x14ac:dyDescent="0.2">
      <c r="B4147" s="9"/>
    </row>
    <row r="4148" spans="2:2" ht="15.75" customHeight="1" x14ac:dyDescent="0.2">
      <c r="B4148" s="9"/>
    </row>
    <row r="4149" spans="2:2" ht="15.75" customHeight="1" x14ac:dyDescent="0.2">
      <c r="B4149" s="9"/>
    </row>
    <row r="4150" spans="2:2" ht="15.75" customHeight="1" x14ac:dyDescent="0.2">
      <c r="B4150" s="9"/>
    </row>
    <row r="4151" spans="2:2" ht="15.75" customHeight="1" x14ac:dyDescent="0.2">
      <c r="B4151" s="9"/>
    </row>
    <row r="4152" spans="2:2" ht="15.75" customHeight="1" x14ac:dyDescent="0.2">
      <c r="B4152" s="9"/>
    </row>
    <row r="4153" spans="2:2" ht="15.75" customHeight="1" x14ac:dyDescent="0.2">
      <c r="B4153" s="9"/>
    </row>
    <row r="4154" spans="2:2" ht="15.75" customHeight="1" x14ac:dyDescent="0.2">
      <c r="B4154" s="9"/>
    </row>
    <row r="4155" spans="2:2" ht="15.75" customHeight="1" x14ac:dyDescent="0.2">
      <c r="B4155" s="9"/>
    </row>
    <row r="4156" spans="2:2" ht="15.75" customHeight="1" x14ac:dyDescent="0.2">
      <c r="B4156" s="9"/>
    </row>
    <row r="4157" spans="2:2" ht="15.75" customHeight="1" x14ac:dyDescent="0.2">
      <c r="B4157" s="9"/>
    </row>
    <row r="4158" spans="2:2" ht="15.75" customHeight="1" x14ac:dyDescent="0.2">
      <c r="B4158" s="9"/>
    </row>
    <row r="4159" spans="2:2" ht="15.75" customHeight="1" x14ac:dyDescent="0.2">
      <c r="B4159" s="9"/>
    </row>
    <row r="4160" spans="2:2" ht="15.75" customHeight="1" x14ac:dyDescent="0.2">
      <c r="B4160" s="9"/>
    </row>
    <row r="4161" spans="2:2" ht="15.75" customHeight="1" x14ac:dyDescent="0.2">
      <c r="B4161" s="9"/>
    </row>
    <row r="4162" spans="2:2" ht="15.75" customHeight="1" x14ac:dyDescent="0.2">
      <c r="B4162" s="9"/>
    </row>
    <row r="4163" spans="2:2" ht="15.75" customHeight="1" x14ac:dyDescent="0.2">
      <c r="B4163" s="9"/>
    </row>
    <row r="4164" spans="2:2" ht="15.75" customHeight="1" x14ac:dyDescent="0.2">
      <c r="B4164" s="9"/>
    </row>
    <row r="4165" spans="2:2" ht="15.75" customHeight="1" x14ac:dyDescent="0.2">
      <c r="B4165" s="9"/>
    </row>
    <row r="4166" spans="2:2" ht="15.75" customHeight="1" x14ac:dyDescent="0.2">
      <c r="B4166" s="9"/>
    </row>
    <row r="4167" spans="2:2" ht="15.75" customHeight="1" x14ac:dyDescent="0.2">
      <c r="B4167" s="9"/>
    </row>
    <row r="4168" spans="2:2" ht="15.75" customHeight="1" x14ac:dyDescent="0.2">
      <c r="B4168" s="9"/>
    </row>
    <row r="4169" spans="2:2" ht="15.75" customHeight="1" x14ac:dyDescent="0.2">
      <c r="B4169" s="9"/>
    </row>
    <row r="4170" spans="2:2" ht="15.75" customHeight="1" x14ac:dyDescent="0.2">
      <c r="B4170" s="9"/>
    </row>
    <row r="4171" spans="2:2" ht="15.75" customHeight="1" x14ac:dyDescent="0.2">
      <c r="B4171" s="9"/>
    </row>
    <row r="4172" spans="2:2" ht="15.75" customHeight="1" x14ac:dyDescent="0.2">
      <c r="B4172" s="9"/>
    </row>
    <row r="4173" spans="2:2" ht="15.75" customHeight="1" x14ac:dyDescent="0.2">
      <c r="B4173" s="9"/>
    </row>
    <row r="4174" spans="2:2" ht="15.75" customHeight="1" x14ac:dyDescent="0.2">
      <c r="B4174" s="9"/>
    </row>
    <row r="4175" spans="2:2" ht="15.75" customHeight="1" x14ac:dyDescent="0.2">
      <c r="B4175" s="9"/>
    </row>
    <row r="4176" spans="2:2" ht="15.75" customHeight="1" x14ac:dyDescent="0.2">
      <c r="B4176" s="9"/>
    </row>
    <row r="4177" spans="2:2" ht="15.75" customHeight="1" x14ac:dyDescent="0.2">
      <c r="B4177" s="9"/>
    </row>
    <row r="4178" spans="2:2" ht="15.75" customHeight="1" x14ac:dyDescent="0.2">
      <c r="B4178" s="9"/>
    </row>
    <row r="4179" spans="2:2" ht="15.75" customHeight="1" x14ac:dyDescent="0.2">
      <c r="B4179" s="9"/>
    </row>
    <row r="4180" spans="2:2" ht="15.75" customHeight="1" x14ac:dyDescent="0.2">
      <c r="B4180" s="9"/>
    </row>
    <row r="4181" spans="2:2" ht="15.75" customHeight="1" x14ac:dyDescent="0.2">
      <c r="B4181" s="9"/>
    </row>
    <row r="4182" spans="2:2" ht="15.75" customHeight="1" x14ac:dyDescent="0.2">
      <c r="B4182" s="9"/>
    </row>
    <row r="4183" spans="2:2" ht="15.75" customHeight="1" x14ac:dyDescent="0.2">
      <c r="B4183" s="9"/>
    </row>
    <row r="4184" spans="2:2" ht="15.75" customHeight="1" x14ac:dyDescent="0.2">
      <c r="B4184" s="9"/>
    </row>
    <row r="4185" spans="2:2" ht="15.75" customHeight="1" x14ac:dyDescent="0.2">
      <c r="B4185" s="9"/>
    </row>
    <row r="4186" spans="2:2" ht="15.75" customHeight="1" x14ac:dyDescent="0.2">
      <c r="B4186" s="9"/>
    </row>
    <row r="4187" spans="2:2" ht="15.75" customHeight="1" x14ac:dyDescent="0.2">
      <c r="B4187" s="9"/>
    </row>
    <row r="4188" spans="2:2" ht="15.75" customHeight="1" x14ac:dyDescent="0.2">
      <c r="B4188" s="9"/>
    </row>
    <row r="4189" spans="2:2" ht="15.75" customHeight="1" x14ac:dyDescent="0.2">
      <c r="B4189" s="9"/>
    </row>
    <row r="4190" spans="2:2" ht="15.75" customHeight="1" x14ac:dyDescent="0.2">
      <c r="B4190" s="9"/>
    </row>
    <row r="4191" spans="2:2" ht="15.75" customHeight="1" x14ac:dyDescent="0.2">
      <c r="B4191" s="9"/>
    </row>
    <row r="4192" spans="2:2" ht="15.75" customHeight="1" x14ac:dyDescent="0.2">
      <c r="B4192" s="9"/>
    </row>
    <row r="4193" spans="2:2" ht="15.75" customHeight="1" x14ac:dyDescent="0.2">
      <c r="B4193" s="9"/>
    </row>
    <row r="4194" spans="2:2" ht="15.75" customHeight="1" x14ac:dyDescent="0.2">
      <c r="B4194" s="9"/>
    </row>
    <row r="4195" spans="2:2" ht="15.75" customHeight="1" x14ac:dyDescent="0.2">
      <c r="B4195" s="9"/>
    </row>
    <row r="4196" spans="2:2" ht="15.75" customHeight="1" x14ac:dyDescent="0.2">
      <c r="B4196" s="9"/>
    </row>
    <row r="4197" spans="2:2" ht="15.75" customHeight="1" x14ac:dyDescent="0.2">
      <c r="B4197" s="9"/>
    </row>
    <row r="4198" spans="2:2" ht="15.75" customHeight="1" x14ac:dyDescent="0.2">
      <c r="B4198" s="9"/>
    </row>
    <row r="4199" spans="2:2" ht="15.75" customHeight="1" x14ac:dyDescent="0.2">
      <c r="B4199" s="9"/>
    </row>
    <row r="4200" spans="2:2" ht="15.75" customHeight="1" x14ac:dyDescent="0.2">
      <c r="B4200" s="9"/>
    </row>
    <row r="4201" spans="2:2" ht="15.75" customHeight="1" x14ac:dyDescent="0.2">
      <c r="B4201" s="9"/>
    </row>
    <row r="4202" spans="2:2" ht="15.75" customHeight="1" x14ac:dyDescent="0.2">
      <c r="B4202" s="9"/>
    </row>
    <row r="4203" spans="2:2" ht="15.75" customHeight="1" x14ac:dyDescent="0.2">
      <c r="B4203" s="9"/>
    </row>
    <row r="4204" spans="2:2" ht="15.75" customHeight="1" x14ac:dyDescent="0.2">
      <c r="B4204" s="9"/>
    </row>
    <row r="4205" spans="2:2" ht="15.75" customHeight="1" x14ac:dyDescent="0.2">
      <c r="B4205" s="9"/>
    </row>
    <row r="4206" spans="2:2" ht="15.75" customHeight="1" x14ac:dyDescent="0.2">
      <c r="B4206" s="9"/>
    </row>
    <row r="4207" spans="2:2" ht="15.75" customHeight="1" x14ac:dyDescent="0.2">
      <c r="B4207" s="9"/>
    </row>
    <row r="4208" spans="2:2" ht="15.75" customHeight="1" x14ac:dyDescent="0.2">
      <c r="B4208" s="9"/>
    </row>
    <row r="4209" spans="2:2" ht="15.75" customHeight="1" x14ac:dyDescent="0.2">
      <c r="B4209" s="9"/>
    </row>
    <row r="4210" spans="2:2" ht="15.75" customHeight="1" x14ac:dyDescent="0.2">
      <c r="B4210" s="9"/>
    </row>
    <row r="4211" spans="2:2" ht="15.75" customHeight="1" x14ac:dyDescent="0.2">
      <c r="B4211" s="9"/>
    </row>
    <row r="4212" spans="2:2" ht="15.75" customHeight="1" x14ac:dyDescent="0.2">
      <c r="B4212" s="9"/>
    </row>
    <row r="4213" spans="2:2" ht="15.75" customHeight="1" x14ac:dyDescent="0.2">
      <c r="B4213" s="9"/>
    </row>
    <row r="4214" spans="2:2" ht="15.75" customHeight="1" x14ac:dyDescent="0.2">
      <c r="B4214" s="9"/>
    </row>
    <row r="4215" spans="2:2" ht="15.75" customHeight="1" x14ac:dyDescent="0.2">
      <c r="B4215" s="9"/>
    </row>
    <row r="4216" spans="2:2" ht="15.75" customHeight="1" x14ac:dyDescent="0.2">
      <c r="B4216" s="9"/>
    </row>
    <row r="4217" spans="2:2" ht="15.75" customHeight="1" x14ac:dyDescent="0.2">
      <c r="B4217" s="9"/>
    </row>
    <row r="4218" spans="2:2" ht="15.75" customHeight="1" x14ac:dyDescent="0.2">
      <c r="B4218" s="9"/>
    </row>
    <row r="4219" spans="2:2" ht="15.75" customHeight="1" x14ac:dyDescent="0.2">
      <c r="B4219" s="9"/>
    </row>
    <row r="4220" spans="2:2" ht="15.75" customHeight="1" x14ac:dyDescent="0.2">
      <c r="B4220" s="9"/>
    </row>
    <row r="4221" spans="2:2" ht="15.75" customHeight="1" x14ac:dyDescent="0.2">
      <c r="B4221" s="9"/>
    </row>
    <row r="4222" spans="2:2" ht="15.75" customHeight="1" x14ac:dyDescent="0.2">
      <c r="B4222" s="9"/>
    </row>
    <row r="4223" spans="2:2" ht="15.75" customHeight="1" x14ac:dyDescent="0.2">
      <c r="B4223" s="9"/>
    </row>
    <row r="4224" spans="2:2" ht="15.75" customHeight="1" x14ac:dyDescent="0.2">
      <c r="B4224" s="9"/>
    </row>
    <row r="4225" spans="2:2" ht="15.75" customHeight="1" x14ac:dyDescent="0.2">
      <c r="B4225" s="9"/>
    </row>
    <row r="4226" spans="2:2" ht="15.75" customHeight="1" x14ac:dyDescent="0.2">
      <c r="B4226" s="9"/>
    </row>
    <row r="4227" spans="2:2" ht="15.75" customHeight="1" x14ac:dyDescent="0.2">
      <c r="B4227" s="9"/>
    </row>
    <row r="4228" spans="2:2" ht="15.75" customHeight="1" x14ac:dyDescent="0.2">
      <c r="B4228" s="9"/>
    </row>
    <row r="4229" spans="2:2" ht="15.75" customHeight="1" x14ac:dyDescent="0.2">
      <c r="B4229" s="9"/>
    </row>
    <row r="4230" spans="2:2" ht="15.75" customHeight="1" x14ac:dyDescent="0.2">
      <c r="B4230" s="9"/>
    </row>
    <row r="4231" spans="2:2" ht="15.75" customHeight="1" x14ac:dyDescent="0.2">
      <c r="B4231" s="9"/>
    </row>
    <row r="4232" spans="2:2" ht="15.75" customHeight="1" x14ac:dyDescent="0.2">
      <c r="B4232" s="9"/>
    </row>
    <row r="4233" spans="2:2" ht="15.75" customHeight="1" x14ac:dyDescent="0.2">
      <c r="B4233" s="9"/>
    </row>
    <row r="4234" spans="2:2" ht="15.75" customHeight="1" x14ac:dyDescent="0.2">
      <c r="B4234" s="9"/>
    </row>
    <row r="4235" spans="2:2" ht="15.75" customHeight="1" x14ac:dyDescent="0.2">
      <c r="B4235" s="9"/>
    </row>
    <row r="4236" spans="2:2" ht="15.75" customHeight="1" x14ac:dyDescent="0.2">
      <c r="B4236" s="9"/>
    </row>
    <row r="4237" spans="2:2" ht="15.75" customHeight="1" x14ac:dyDescent="0.2">
      <c r="B4237" s="9"/>
    </row>
    <row r="4238" spans="2:2" ht="15.75" customHeight="1" x14ac:dyDescent="0.2">
      <c r="B4238" s="9"/>
    </row>
    <row r="4239" spans="2:2" ht="15.75" customHeight="1" x14ac:dyDescent="0.2">
      <c r="B4239" s="9"/>
    </row>
    <row r="4240" spans="2:2" ht="15.75" customHeight="1" x14ac:dyDescent="0.2">
      <c r="B4240" s="9"/>
    </row>
    <row r="4241" spans="2:2" ht="15.75" customHeight="1" x14ac:dyDescent="0.2">
      <c r="B4241" s="9"/>
    </row>
    <row r="4242" spans="2:2" ht="15.75" customHeight="1" x14ac:dyDescent="0.2">
      <c r="B4242" s="9"/>
    </row>
    <row r="4243" spans="2:2" ht="15.75" customHeight="1" x14ac:dyDescent="0.2">
      <c r="B4243" s="9"/>
    </row>
    <row r="4244" spans="2:2" ht="15.75" customHeight="1" x14ac:dyDescent="0.2">
      <c r="B4244" s="9"/>
    </row>
    <row r="4245" spans="2:2" ht="15.75" customHeight="1" x14ac:dyDescent="0.2">
      <c r="B4245" s="9"/>
    </row>
    <row r="4246" spans="2:2" ht="15.75" customHeight="1" x14ac:dyDescent="0.2">
      <c r="B4246" s="9"/>
    </row>
    <row r="4247" spans="2:2" ht="15.75" customHeight="1" x14ac:dyDescent="0.2">
      <c r="B4247" s="9"/>
    </row>
    <row r="4248" spans="2:2" ht="15.75" customHeight="1" x14ac:dyDescent="0.2">
      <c r="B4248" s="9"/>
    </row>
    <row r="4249" spans="2:2" ht="15.75" customHeight="1" x14ac:dyDescent="0.2">
      <c r="B4249" s="9"/>
    </row>
    <row r="4250" spans="2:2" ht="15.75" customHeight="1" x14ac:dyDescent="0.2">
      <c r="B4250" s="9"/>
    </row>
    <row r="4251" spans="2:2" ht="15.75" customHeight="1" x14ac:dyDescent="0.2">
      <c r="B4251" s="9"/>
    </row>
    <row r="4252" spans="2:2" ht="15.75" customHeight="1" x14ac:dyDescent="0.2">
      <c r="B4252" s="9"/>
    </row>
    <row r="4253" spans="2:2" ht="15.75" customHeight="1" x14ac:dyDescent="0.2">
      <c r="B4253" s="9"/>
    </row>
    <row r="4254" spans="2:2" ht="15.75" customHeight="1" x14ac:dyDescent="0.2">
      <c r="B4254" s="9"/>
    </row>
    <row r="4255" spans="2:2" ht="15.75" customHeight="1" x14ac:dyDescent="0.2">
      <c r="B4255" s="9"/>
    </row>
    <row r="4256" spans="2:2" ht="15.75" customHeight="1" x14ac:dyDescent="0.2">
      <c r="B4256" s="9"/>
    </row>
    <row r="4257" spans="2:2" ht="15.75" customHeight="1" x14ac:dyDescent="0.2">
      <c r="B4257" s="9"/>
    </row>
    <row r="4258" spans="2:2" ht="15.75" customHeight="1" x14ac:dyDescent="0.2">
      <c r="B4258" s="9"/>
    </row>
    <row r="4259" spans="2:2" ht="15.75" customHeight="1" x14ac:dyDescent="0.2">
      <c r="B4259" s="9"/>
    </row>
    <row r="4260" spans="2:2" ht="15.75" customHeight="1" x14ac:dyDescent="0.2">
      <c r="B4260" s="9"/>
    </row>
    <row r="4261" spans="2:2" ht="15.75" customHeight="1" x14ac:dyDescent="0.2">
      <c r="B4261" s="9"/>
    </row>
    <row r="4262" spans="2:2" ht="15.75" customHeight="1" x14ac:dyDescent="0.2">
      <c r="B4262" s="9"/>
    </row>
    <row r="4263" spans="2:2" ht="15.75" customHeight="1" x14ac:dyDescent="0.2">
      <c r="B4263" s="9"/>
    </row>
    <row r="4264" spans="2:2" ht="15.75" customHeight="1" x14ac:dyDescent="0.2">
      <c r="B4264" s="9"/>
    </row>
    <row r="4265" spans="2:2" ht="15.75" customHeight="1" x14ac:dyDescent="0.2">
      <c r="B4265" s="9"/>
    </row>
    <row r="4266" spans="2:2" ht="15.75" customHeight="1" x14ac:dyDescent="0.2">
      <c r="B4266" s="9"/>
    </row>
    <row r="4267" spans="2:2" ht="15.75" customHeight="1" x14ac:dyDescent="0.2">
      <c r="B4267" s="9"/>
    </row>
    <row r="4268" spans="2:2" ht="15.75" customHeight="1" x14ac:dyDescent="0.2">
      <c r="B4268" s="9"/>
    </row>
    <row r="4269" spans="2:2" ht="15.75" customHeight="1" x14ac:dyDescent="0.2">
      <c r="B4269" s="9"/>
    </row>
    <row r="4270" spans="2:2" ht="15.75" customHeight="1" x14ac:dyDescent="0.2">
      <c r="B4270" s="9"/>
    </row>
    <row r="4271" spans="2:2" ht="15.75" customHeight="1" x14ac:dyDescent="0.2">
      <c r="B4271" s="9"/>
    </row>
    <row r="4272" spans="2:2" ht="15.75" customHeight="1" x14ac:dyDescent="0.2">
      <c r="B4272" s="9"/>
    </row>
    <row r="4273" spans="2:2" ht="15.75" customHeight="1" x14ac:dyDescent="0.2">
      <c r="B4273" s="9"/>
    </row>
    <row r="4274" spans="2:2" ht="15.75" customHeight="1" x14ac:dyDescent="0.2">
      <c r="B4274" s="9"/>
    </row>
    <row r="4275" spans="2:2" ht="15.75" customHeight="1" x14ac:dyDescent="0.2">
      <c r="B4275" s="9"/>
    </row>
    <row r="4276" spans="2:2" ht="15.75" customHeight="1" x14ac:dyDescent="0.2">
      <c r="B4276" s="9"/>
    </row>
    <row r="4277" spans="2:2" ht="15.75" customHeight="1" x14ac:dyDescent="0.2">
      <c r="B4277" s="9"/>
    </row>
    <row r="4278" spans="2:2" ht="15.75" customHeight="1" x14ac:dyDescent="0.2">
      <c r="B4278" s="9"/>
    </row>
    <row r="4279" spans="2:2" ht="15.75" customHeight="1" x14ac:dyDescent="0.2">
      <c r="B4279" s="9"/>
    </row>
    <row r="4280" spans="2:2" ht="15.75" customHeight="1" x14ac:dyDescent="0.2">
      <c r="B4280" s="9"/>
    </row>
    <row r="4281" spans="2:2" ht="15.75" customHeight="1" x14ac:dyDescent="0.2">
      <c r="B4281" s="9"/>
    </row>
    <row r="4282" spans="2:2" ht="15.75" customHeight="1" x14ac:dyDescent="0.2">
      <c r="B4282" s="9"/>
    </row>
    <row r="4283" spans="2:2" ht="15.75" customHeight="1" x14ac:dyDescent="0.2">
      <c r="B4283" s="9"/>
    </row>
    <row r="4284" spans="2:2" ht="15.75" customHeight="1" x14ac:dyDescent="0.2">
      <c r="B4284" s="9"/>
    </row>
    <row r="4285" spans="2:2" ht="15.75" customHeight="1" x14ac:dyDescent="0.2">
      <c r="B4285" s="9"/>
    </row>
    <row r="4286" spans="2:2" ht="15.75" customHeight="1" x14ac:dyDescent="0.2">
      <c r="B4286" s="9"/>
    </row>
    <row r="4287" spans="2:2" ht="15.75" customHeight="1" x14ac:dyDescent="0.2">
      <c r="B4287" s="9"/>
    </row>
    <row r="4288" spans="2:2" ht="15.75" customHeight="1" x14ac:dyDescent="0.2">
      <c r="B4288" s="9"/>
    </row>
    <row r="4289" spans="2:2" ht="15.75" customHeight="1" x14ac:dyDescent="0.2">
      <c r="B4289" s="9"/>
    </row>
    <row r="4290" spans="2:2" ht="15.75" customHeight="1" x14ac:dyDescent="0.2">
      <c r="B4290" s="9"/>
    </row>
    <row r="4291" spans="2:2" ht="15.75" customHeight="1" x14ac:dyDescent="0.2">
      <c r="B4291" s="9"/>
    </row>
    <row r="4292" spans="2:2" ht="15.75" customHeight="1" x14ac:dyDescent="0.2">
      <c r="B4292" s="9"/>
    </row>
    <row r="4293" spans="2:2" ht="15.75" customHeight="1" x14ac:dyDescent="0.2">
      <c r="B4293" s="9"/>
    </row>
    <row r="4294" spans="2:2" ht="15.75" customHeight="1" x14ac:dyDescent="0.2">
      <c r="B4294" s="9"/>
    </row>
    <row r="4295" spans="2:2" ht="15.75" customHeight="1" x14ac:dyDescent="0.2">
      <c r="B4295" s="9"/>
    </row>
    <row r="4296" spans="2:2" ht="15.75" customHeight="1" x14ac:dyDescent="0.2">
      <c r="B4296" s="9"/>
    </row>
    <row r="4297" spans="2:2" ht="15.75" customHeight="1" x14ac:dyDescent="0.2">
      <c r="B4297" s="9"/>
    </row>
    <row r="4298" spans="2:2" ht="15.75" customHeight="1" x14ac:dyDescent="0.2">
      <c r="B4298" s="9"/>
    </row>
    <row r="4299" spans="2:2" ht="15.75" customHeight="1" x14ac:dyDescent="0.2">
      <c r="B4299" s="9"/>
    </row>
    <row r="4300" spans="2:2" ht="15.75" customHeight="1" x14ac:dyDescent="0.2">
      <c r="B4300" s="9"/>
    </row>
    <row r="4301" spans="2:2" ht="15.75" customHeight="1" x14ac:dyDescent="0.2">
      <c r="B4301" s="9"/>
    </row>
    <row r="4302" spans="2:2" ht="15.75" customHeight="1" x14ac:dyDescent="0.2">
      <c r="B4302" s="9"/>
    </row>
    <row r="4303" spans="2:2" ht="15.75" customHeight="1" x14ac:dyDescent="0.2">
      <c r="B4303" s="9"/>
    </row>
    <row r="4304" spans="2:2" ht="15.75" customHeight="1" x14ac:dyDescent="0.2">
      <c r="B4304" s="9"/>
    </row>
    <row r="4305" spans="2:2" ht="15.75" customHeight="1" x14ac:dyDescent="0.2">
      <c r="B4305" s="9"/>
    </row>
    <row r="4306" spans="2:2" ht="15.75" customHeight="1" x14ac:dyDescent="0.2">
      <c r="B4306" s="9"/>
    </row>
    <row r="4307" spans="2:2" ht="15.75" customHeight="1" x14ac:dyDescent="0.2">
      <c r="B4307" s="9"/>
    </row>
    <row r="4308" spans="2:2" ht="15.75" customHeight="1" x14ac:dyDescent="0.2">
      <c r="B4308" s="9"/>
    </row>
    <row r="4309" spans="2:2" ht="15.75" customHeight="1" x14ac:dyDescent="0.2">
      <c r="B4309" s="9"/>
    </row>
    <row r="4310" spans="2:2" ht="15.75" customHeight="1" x14ac:dyDescent="0.2">
      <c r="B4310" s="9"/>
    </row>
    <row r="4311" spans="2:2" ht="15.75" customHeight="1" x14ac:dyDescent="0.2">
      <c r="B4311" s="9"/>
    </row>
    <row r="4312" spans="2:2" ht="15.75" customHeight="1" x14ac:dyDescent="0.2">
      <c r="B4312" s="9"/>
    </row>
    <row r="4313" spans="2:2" ht="15.75" customHeight="1" x14ac:dyDescent="0.2">
      <c r="B4313" s="9"/>
    </row>
    <row r="4314" spans="2:2" ht="15.75" customHeight="1" x14ac:dyDescent="0.2">
      <c r="B4314" s="9"/>
    </row>
    <row r="4315" spans="2:2" ht="15.75" customHeight="1" x14ac:dyDescent="0.2">
      <c r="B4315" s="9"/>
    </row>
    <row r="4316" spans="2:2" ht="15.75" customHeight="1" x14ac:dyDescent="0.2">
      <c r="B4316" s="9"/>
    </row>
    <row r="4317" spans="2:2" ht="15.75" customHeight="1" x14ac:dyDescent="0.2">
      <c r="B4317" s="9"/>
    </row>
    <row r="4318" spans="2:2" ht="15.75" customHeight="1" x14ac:dyDescent="0.2">
      <c r="B4318" s="9"/>
    </row>
    <row r="4319" spans="2:2" ht="15.75" customHeight="1" x14ac:dyDescent="0.2">
      <c r="B4319" s="9"/>
    </row>
    <row r="4320" spans="2:2" ht="15.75" customHeight="1" x14ac:dyDescent="0.2">
      <c r="B4320" s="9"/>
    </row>
    <row r="4321" spans="2:2" ht="15.75" customHeight="1" x14ac:dyDescent="0.2">
      <c r="B4321" s="9"/>
    </row>
    <row r="4322" spans="2:2" ht="15.75" customHeight="1" x14ac:dyDescent="0.2">
      <c r="B4322" s="9"/>
    </row>
    <row r="4323" spans="2:2" ht="15.75" customHeight="1" x14ac:dyDescent="0.2">
      <c r="B4323" s="9"/>
    </row>
    <row r="4324" spans="2:2" ht="15.75" customHeight="1" x14ac:dyDescent="0.2">
      <c r="B4324" s="9"/>
    </row>
    <row r="4325" spans="2:2" ht="15.75" customHeight="1" x14ac:dyDescent="0.2">
      <c r="B4325" s="9"/>
    </row>
    <row r="4326" spans="2:2" ht="15.75" customHeight="1" x14ac:dyDescent="0.2">
      <c r="B4326" s="9"/>
    </row>
    <row r="4327" spans="2:2" ht="15.75" customHeight="1" x14ac:dyDescent="0.2">
      <c r="B4327" s="9"/>
    </row>
    <row r="4328" spans="2:2" ht="15.75" customHeight="1" x14ac:dyDescent="0.2">
      <c r="B4328" s="9"/>
    </row>
    <row r="4329" spans="2:2" ht="15.75" customHeight="1" x14ac:dyDescent="0.2">
      <c r="B4329" s="9"/>
    </row>
    <row r="4330" spans="2:2" ht="15.75" customHeight="1" x14ac:dyDescent="0.2">
      <c r="B4330" s="9"/>
    </row>
    <row r="4331" spans="2:2" ht="15.75" customHeight="1" x14ac:dyDescent="0.2">
      <c r="B4331" s="9"/>
    </row>
    <row r="4332" spans="2:2" ht="15.75" customHeight="1" x14ac:dyDescent="0.2">
      <c r="B4332" s="9"/>
    </row>
    <row r="4333" spans="2:2" ht="15.75" customHeight="1" x14ac:dyDescent="0.2">
      <c r="B4333" s="9"/>
    </row>
    <row r="4334" spans="2:2" ht="15.75" customHeight="1" x14ac:dyDescent="0.2">
      <c r="B4334" s="9"/>
    </row>
    <row r="4335" spans="2:2" ht="15.75" customHeight="1" x14ac:dyDescent="0.2">
      <c r="B4335" s="9"/>
    </row>
    <row r="4336" spans="2:2" ht="15.75" customHeight="1" x14ac:dyDescent="0.2">
      <c r="B4336" s="9"/>
    </row>
    <row r="4337" spans="2:2" ht="15.75" customHeight="1" x14ac:dyDescent="0.2">
      <c r="B4337" s="9"/>
    </row>
    <row r="4338" spans="2:2" ht="15.75" customHeight="1" x14ac:dyDescent="0.2">
      <c r="B4338" s="9"/>
    </row>
    <row r="4339" spans="2:2" ht="15.75" customHeight="1" x14ac:dyDescent="0.2">
      <c r="B4339" s="9"/>
    </row>
    <row r="4340" spans="2:2" ht="15.75" customHeight="1" x14ac:dyDescent="0.2">
      <c r="B4340" s="9"/>
    </row>
    <row r="4341" spans="2:2" ht="15.75" customHeight="1" x14ac:dyDescent="0.2">
      <c r="B4341" s="9"/>
    </row>
    <row r="4342" spans="2:2" ht="15.75" customHeight="1" x14ac:dyDescent="0.2">
      <c r="B4342" s="9"/>
    </row>
    <row r="4343" spans="2:2" ht="15.75" customHeight="1" x14ac:dyDescent="0.2">
      <c r="B4343" s="9"/>
    </row>
    <row r="4344" spans="2:2" ht="15.75" customHeight="1" x14ac:dyDescent="0.2">
      <c r="B4344" s="9"/>
    </row>
    <row r="4345" spans="2:2" ht="15.75" customHeight="1" x14ac:dyDescent="0.2">
      <c r="B4345" s="9"/>
    </row>
    <row r="4346" spans="2:2" ht="15.75" customHeight="1" x14ac:dyDescent="0.2">
      <c r="B4346" s="9"/>
    </row>
    <row r="4347" spans="2:2" ht="15.75" customHeight="1" x14ac:dyDescent="0.2">
      <c r="B4347" s="9"/>
    </row>
    <row r="4348" spans="2:2" ht="15.75" customHeight="1" x14ac:dyDescent="0.2">
      <c r="B4348" s="9"/>
    </row>
    <row r="4349" spans="2:2" ht="15.75" customHeight="1" x14ac:dyDescent="0.2">
      <c r="B4349" s="9"/>
    </row>
    <row r="4350" spans="2:2" ht="15.75" customHeight="1" x14ac:dyDescent="0.2">
      <c r="B4350" s="9"/>
    </row>
    <row r="4351" spans="2:2" ht="15.75" customHeight="1" x14ac:dyDescent="0.2">
      <c r="B4351" s="9"/>
    </row>
    <row r="4352" spans="2:2" ht="15.75" customHeight="1" x14ac:dyDescent="0.2">
      <c r="B4352" s="9"/>
    </row>
    <row r="4353" spans="2:2" ht="15.75" customHeight="1" x14ac:dyDescent="0.2">
      <c r="B4353" s="9"/>
    </row>
    <row r="4354" spans="2:2" ht="15.75" customHeight="1" x14ac:dyDescent="0.2">
      <c r="B4354" s="9"/>
    </row>
    <row r="4355" spans="2:2" ht="15.75" customHeight="1" x14ac:dyDescent="0.2">
      <c r="B4355" s="9"/>
    </row>
    <row r="4356" spans="2:2" ht="15.75" customHeight="1" x14ac:dyDescent="0.2">
      <c r="B4356" s="9"/>
    </row>
    <row r="4357" spans="2:2" ht="15.75" customHeight="1" x14ac:dyDescent="0.2">
      <c r="B4357" s="9"/>
    </row>
    <row r="4358" spans="2:2" ht="15.75" customHeight="1" x14ac:dyDescent="0.2">
      <c r="B4358" s="9"/>
    </row>
    <row r="4359" spans="2:2" ht="15.75" customHeight="1" x14ac:dyDescent="0.2">
      <c r="B4359" s="9"/>
    </row>
    <row r="4360" spans="2:2" ht="15.75" customHeight="1" x14ac:dyDescent="0.2">
      <c r="B4360" s="9"/>
    </row>
    <row r="4361" spans="2:2" ht="15.75" customHeight="1" x14ac:dyDescent="0.2">
      <c r="B4361" s="9"/>
    </row>
    <row r="4362" spans="2:2" ht="15.75" customHeight="1" x14ac:dyDescent="0.2">
      <c r="B4362" s="9"/>
    </row>
    <row r="4363" spans="2:2" ht="15.75" customHeight="1" x14ac:dyDescent="0.2">
      <c r="B4363" s="9"/>
    </row>
    <row r="4364" spans="2:2" ht="15.75" customHeight="1" x14ac:dyDescent="0.2">
      <c r="B4364" s="9"/>
    </row>
    <row r="4365" spans="2:2" ht="15.75" customHeight="1" x14ac:dyDescent="0.2">
      <c r="B4365" s="9"/>
    </row>
    <row r="4366" spans="2:2" ht="15.75" customHeight="1" x14ac:dyDescent="0.2">
      <c r="B4366" s="9"/>
    </row>
    <row r="4367" spans="2:2" ht="15.75" customHeight="1" x14ac:dyDescent="0.2">
      <c r="B4367" s="9"/>
    </row>
    <row r="4368" spans="2:2" ht="15.75" customHeight="1" x14ac:dyDescent="0.2">
      <c r="B4368" s="9"/>
    </row>
    <row r="4369" spans="2:2" ht="15.75" customHeight="1" x14ac:dyDescent="0.2">
      <c r="B4369" s="9"/>
    </row>
    <row r="4370" spans="2:2" ht="15.75" customHeight="1" x14ac:dyDescent="0.2">
      <c r="B4370" s="9"/>
    </row>
    <row r="4371" spans="2:2" ht="15.75" customHeight="1" x14ac:dyDescent="0.2">
      <c r="B4371" s="9"/>
    </row>
    <row r="4372" spans="2:2" ht="15.75" customHeight="1" x14ac:dyDescent="0.2">
      <c r="B4372" s="9"/>
    </row>
    <row r="4373" spans="2:2" ht="15.75" customHeight="1" x14ac:dyDescent="0.2">
      <c r="B4373" s="9"/>
    </row>
    <row r="4374" spans="2:2" ht="15.75" customHeight="1" x14ac:dyDescent="0.2">
      <c r="B4374" s="9"/>
    </row>
    <row r="4375" spans="2:2" ht="15.75" customHeight="1" x14ac:dyDescent="0.2">
      <c r="B4375" s="9"/>
    </row>
    <row r="4376" spans="2:2" ht="15.75" customHeight="1" x14ac:dyDescent="0.2">
      <c r="B4376" s="9"/>
    </row>
    <row r="4377" spans="2:2" ht="15.75" customHeight="1" x14ac:dyDescent="0.2">
      <c r="B4377" s="9"/>
    </row>
    <row r="4378" spans="2:2" ht="15.75" customHeight="1" x14ac:dyDescent="0.2">
      <c r="B4378" s="9"/>
    </row>
    <row r="4379" spans="2:2" ht="15.75" customHeight="1" x14ac:dyDescent="0.2">
      <c r="B4379" s="9"/>
    </row>
    <row r="4380" spans="2:2" ht="15.75" customHeight="1" x14ac:dyDescent="0.2">
      <c r="B4380" s="9"/>
    </row>
    <row r="4381" spans="2:2" ht="15.75" customHeight="1" x14ac:dyDescent="0.2">
      <c r="B4381" s="9"/>
    </row>
    <row r="4382" spans="2:2" ht="15.75" customHeight="1" x14ac:dyDescent="0.2">
      <c r="B4382" s="9"/>
    </row>
    <row r="4383" spans="2:2" ht="15.75" customHeight="1" x14ac:dyDescent="0.2">
      <c r="B4383" s="9"/>
    </row>
    <row r="4384" spans="2:2" ht="15.75" customHeight="1" x14ac:dyDescent="0.2">
      <c r="B4384" s="9"/>
    </row>
    <row r="4385" spans="2:2" ht="15.75" customHeight="1" x14ac:dyDescent="0.2">
      <c r="B4385" s="9"/>
    </row>
    <row r="4386" spans="2:2" ht="15.75" customHeight="1" x14ac:dyDescent="0.2">
      <c r="B4386" s="9"/>
    </row>
    <row r="4387" spans="2:2" ht="15.75" customHeight="1" x14ac:dyDescent="0.2">
      <c r="B4387" s="9"/>
    </row>
    <row r="4388" spans="2:2" ht="15.75" customHeight="1" x14ac:dyDescent="0.2">
      <c r="B4388" s="9"/>
    </row>
    <row r="4389" spans="2:2" ht="15.75" customHeight="1" x14ac:dyDescent="0.2">
      <c r="B4389" s="9"/>
    </row>
    <row r="4390" spans="2:2" ht="15.75" customHeight="1" x14ac:dyDescent="0.2">
      <c r="B4390" s="9"/>
    </row>
    <row r="4391" spans="2:2" ht="15.75" customHeight="1" x14ac:dyDescent="0.2">
      <c r="B4391" s="9"/>
    </row>
    <row r="4392" spans="2:2" ht="15.75" customHeight="1" x14ac:dyDescent="0.2">
      <c r="B4392" s="9"/>
    </row>
    <row r="4393" spans="2:2" ht="15.75" customHeight="1" x14ac:dyDescent="0.2">
      <c r="B4393" s="9"/>
    </row>
    <row r="4394" spans="2:2" ht="15.75" customHeight="1" x14ac:dyDescent="0.2">
      <c r="B4394" s="9"/>
    </row>
    <row r="4395" spans="2:2" ht="15.75" customHeight="1" x14ac:dyDescent="0.2">
      <c r="B4395" s="9"/>
    </row>
    <row r="4396" spans="2:2" ht="15.75" customHeight="1" x14ac:dyDescent="0.2">
      <c r="B4396" s="9"/>
    </row>
    <row r="4397" spans="2:2" ht="15.75" customHeight="1" x14ac:dyDescent="0.2">
      <c r="B4397" s="9"/>
    </row>
    <row r="4398" spans="2:2" ht="15.75" customHeight="1" x14ac:dyDescent="0.2">
      <c r="B4398" s="9"/>
    </row>
    <row r="4399" spans="2:2" ht="15.75" customHeight="1" x14ac:dyDescent="0.2">
      <c r="B4399" s="9"/>
    </row>
    <row r="4400" spans="2:2" ht="15.75" customHeight="1" x14ac:dyDescent="0.2">
      <c r="B4400" s="9"/>
    </row>
    <row r="4401" spans="2:2" ht="15.75" customHeight="1" x14ac:dyDescent="0.2">
      <c r="B4401" s="9"/>
    </row>
    <row r="4402" spans="2:2" ht="15.75" customHeight="1" x14ac:dyDescent="0.2">
      <c r="B4402" s="9"/>
    </row>
    <row r="4403" spans="2:2" ht="15.75" customHeight="1" x14ac:dyDescent="0.2">
      <c r="B4403" s="9"/>
    </row>
    <row r="4404" spans="2:2" ht="15.75" customHeight="1" x14ac:dyDescent="0.2">
      <c r="B4404" s="9"/>
    </row>
    <row r="4405" spans="2:2" ht="15.75" customHeight="1" x14ac:dyDescent="0.2">
      <c r="B4405" s="9"/>
    </row>
    <row r="4406" spans="2:2" ht="15.75" customHeight="1" x14ac:dyDescent="0.2">
      <c r="B4406" s="9"/>
    </row>
    <row r="4407" spans="2:2" ht="15.75" customHeight="1" x14ac:dyDescent="0.2">
      <c r="B4407" s="9"/>
    </row>
    <row r="4408" spans="2:2" ht="15.75" customHeight="1" x14ac:dyDescent="0.2">
      <c r="B4408" s="9"/>
    </row>
    <row r="4409" spans="2:2" ht="15.75" customHeight="1" x14ac:dyDescent="0.2">
      <c r="B4409" s="9"/>
    </row>
    <row r="4410" spans="2:2" ht="15.75" customHeight="1" x14ac:dyDescent="0.2">
      <c r="B4410" s="9"/>
    </row>
    <row r="4411" spans="2:2" ht="15.75" customHeight="1" x14ac:dyDescent="0.2">
      <c r="B4411" s="9"/>
    </row>
    <row r="4412" spans="2:2" ht="15.75" customHeight="1" x14ac:dyDescent="0.2">
      <c r="B4412" s="9"/>
    </row>
    <row r="4413" spans="2:2" ht="15.75" customHeight="1" x14ac:dyDescent="0.2">
      <c r="B4413" s="9"/>
    </row>
    <row r="4414" spans="2:2" ht="15.75" customHeight="1" x14ac:dyDescent="0.2">
      <c r="B4414" s="9"/>
    </row>
    <row r="4415" spans="2:2" ht="15.75" customHeight="1" x14ac:dyDescent="0.2">
      <c r="B4415" s="9"/>
    </row>
    <row r="4416" spans="2:2" ht="15.75" customHeight="1" x14ac:dyDescent="0.2">
      <c r="B4416" s="9"/>
    </row>
    <row r="4417" spans="2:2" ht="15.75" customHeight="1" x14ac:dyDescent="0.2">
      <c r="B4417" s="9"/>
    </row>
    <row r="4418" spans="2:2" ht="15.75" customHeight="1" x14ac:dyDescent="0.2">
      <c r="B4418" s="9"/>
    </row>
    <row r="4419" spans="2:2" ht="15.75" customHeight="1" x14ac:dyDescent="0.2">
      <c r="B4419" s="9"/>
    </row>
    <row r="4420" spans="2:2" ht="15.75" customHeight="1" x14ac:dyDescent="0.2">
      <c r="B4420" s="9"/>
    </row>
    <row r="4421" spans="2:2" ht="15.75" customHeight="1" x14ac:dyDescent="0.2">
      <c r="B4421" s="9"/>
    </row>
    <row r="4422" spans="2:2" ht="15.75" customHeight="1" x14ac:dyDescent="0.2">
      <c r="B4422" s="9"/>
    </row>
    <row r="4423" spans="2:2" ht="15.75" customHeight="1" x14ac:dyDescent="0.2">
      <c r="B4423" s="9"/>
    </row>
    <row r="4424" spans="2:2" ht="15.75" customHeight="1" x14ac:dyDescent="0.2">
      <c r="B4424" s="9"/>
    </row>
    <row r="4425" spans="2:2" ht="15.75" customHeight="1" x14ac:dyDescent="0.2">
      <c r="B4425" s="9"/>
    </row>
    <row r="4426" spans="2:2" ht="15.75" customHeight="1" x14ac:dyDescent="0.2">
      <c r="B4426" s="9"/>
    </row>
    <row r="4427" spans="2:2" ht="15.75" customHeight="1" x14ac:dyDescent="0.2">
      <c r="B4427" s="9"/>
    </row>
    <row r="4428" spans="2:2" ht="15.75" customHeight="1" x14ac:dyDescent="0.2">
      <c r="B4428" s="9"/>
    </row>
    <row r="4429" spans="2:2" ht="15.75" customHeight="1" x14ac:dyDescent="0.2">
      <c r="B4429" s="9"/>
    </row>
    <row r="4430" spans="2:2" ht="15.75" customHeight="1" x14ac:dyDescent="0.2">
      <c r="B4430" s="9"/>
    </row>
    <row r="4431" spans="2:2" ht="15.75" customHeight="1" x14ac:dyDescent="0.2">
      <c r="B4431" s="9"/>
    </row>
    <row r="4432" spans="2:2" ht="15.75" customHeight="1" x14ac:dyDescent="0.2">
      <c r="B4432" s="9"/>
    </row>
    <row r="4433" spans="2:2" ht="15.75" customHeight="1" x14ac:dyDescent="0.2">
      <c r="B4433" s="9"/>
    </row>
    <row r="4434" spans="2:2" ht="15.75" customHeight="1" x14ac:dyDescent="0.2">
      <c r="B4434" s="9"/>
    </row>
    <row r="4435" spans="2:2" ht="15.75" customHeight="1" x14ac:dyDescent="0.2">
      <c r="B4435" s="9"/>
    </row>
    <row r="4436" spans="2:2" ht="15.75" customHeight="1" x14ac:dyDescent="0.2">
      <c r="B4436" s="9"/>
    </row>
    <row r="4437" spans="2:2" ht="15.75" customHeight="1" x14ac:dyDescent="0.2">
      <c r="B4437" s="9"/>
    </row>
    <row r="4438" spans="2:2" ht="15.75" customHeight="1" x14ac:dyDescent="0.2">
      <c r="B4438" s="9"/>
    </row>
    <row r="4439" spans="2:2" ht="15.75" customHeight="1" x14ac:dyDescent="0.2">
      <c r="B4439" s="9"/>
    </row>
    <row r="4440" spans="2:2" ht="15.75" customHeight="1" x14ac:dyDescent="0.2">
      <c r="B4440" s="9"/>
    </row>
    <row r="4441" spans="2:2" ht="15.75" customHeight="1" x14ac:dyDescent="0.2">
      <c r="B4441" s="9"/>
    </row>
    <row r="4442" spans="2:2" ht="15.75" customHeight="1" x14ac:dyDescent="0.2">
      <c r="B4442" s="9"/>
    </row>
    <row r="4443" spans="2:2" ht="15.75" customHeight="1" x14ac:dyDescent="0.2">
      <c r="B4443" s="9"/>
    </row>
    <row r="4444" spans="2:2" ht="15.75" customHeight="1" x14ac:dyDescent="0.2">
      <c r="B4444" s="9"/>
    </row>
    <row r="4445" spans="2:2" ht="15.75" customHeight="1" x14ac:dyDescent="0.2">
      <c r="B4445" s="9"/>
    </row>
    <row r="4446" spans="2:2" ht="15.75" customHeight="1" x14ac:dyDescent="0.2">
      <c r="B4446" s="9"/>
    </row>
    <row r="4447" spans="2:2" ht="15.75" customHeight="1" x14ac:dyDescent="0.2">
      <c r="B4447" s="9"/>
    </row>
    <row r="4448" spans="2:2" ht="15.75" customHeight="1" x14ac:dyDescent="0.2">
      <c r="B4448" s="9"/>
    </row>
    <row r="4449" spans="2:2" ht="15.75" customHeight="1" x14ac:dyDescent="0.2">
      <c r="B4449" s="9"/>
    </row>
    <row r="4450" spans="2:2" ht="15.75" customHeight="1" x14ac:dyDescent="0.2">
      <c r="B4450" s="9"/>
    </row>
    <row r="4451" spans="2:2" ht="15.75" customHeight="1" x14ac:dyDescent="0.2">
      <c r="B4451" s="9"/>
    </row>
    <row r="4452" spans="2:2" ht="15.75" customHeight="1" x14ac:dyDescent="0.2">
      <c r="B4452" s="9"/>
    </row>
    <row r="4453" spans="2:2" ht="15.75" customHeight="1" x14ac:dyDescent="0.2">
      <c r="B4453" s="9"/>
    </row>
    <row r="4454" spans="2:2" ht="15.75" customHeight="1" x14ac:dyDescent="0.2">
      <c r="B4454" s="9"/>
    </row>
    <row r="4455" spans="2:2" ht="15.75" customHeight="1" x14ac:dyDescent="0.2">
      <c r="B4455" s="9"/>
    </row>
    <row r="4456" spans="2:2" ht="15.75" customHeight="1" x14ac:dyDescent="0.2">
      <c r="B4456" s="9"/>
    </row>
    <row r="4457" spans="2:2" ht="15.75" customHeight="1" x14ac:dyDescent="0.2">
      <c r="B4457" s="9"/>
    </row>
    <row r="4458" spans="2:2" ht="15.75" customHeight="1" x14ac:dyDescent="0.2">
      <c r="B4458" s="9"/>
    </row>
    <row r="4459" spans="2:2" ht="15.75" customHeight="1" x14ac:dyDescent="0.2">
      <c r="B4459" s="9"/>
    </row>
    <row r="4460" spans="2:2" ht="15.75" customHeight="1" x14ac:dyDescent="0.2">
      <c r="B4460" s="9"/>
    </row>
    <row r="4461" spans="2:2" ht="15.75" customHeight="1" x14ac:dyDescent="0.2">
      <c r="B4461" s="9"/>
    </row>
    <row r="4462" spans="2:2" ht="15.75" customHeight="1" x14ac:dyDescent="0.2">
      <c r="B4462" s="9"/>
    </row>
    <row r="4463" spans="2:2" ht="15.75" customHeight="1" x14ac:dyDescent="0.2">
      <c r="B4463" s="9"/>
    </row>
    <row r="4464" spans="2:2" ht="15.75" customHeight="1" x14ac:dyDescent="0.2">
      <c r="B4464" s="9"/>
    </row>
    <row r="4465" spans="2:2" ht="15.75" customHeight="1" x14ac:dyDescent="0.2">
      <c r="B4465" s="9"/>
    </row>
    <row r="4466" spans="2:2" ht="15.75" customHeight="1" x14ac:dyDescent="0.2">
      <c r="B4466" s="9"/>
    </row>
    <row r="4467" spans="2:2" ht="15.75" customHeight="1" x14ac:dyDescent="0.2">
      <c r="B4467" s="9"/>
    </row>
    <row r="4468" spans="2:2" ht="15.75" customHeight="1" x14ac:dyDescent="0.2">
      <c r="B4468" s="9"/>
    </row>
    <row r="4469" spans="2:2" ht="15.75" customHeight="1" x14ac:dyDescent="0.2">
      <c r="B4469" s="9"/>
    </row>
    <row r="4470" spans="2:2" ht="15.75" customHeight="1" x14ac:dyDescent="0.2">
      <c r="B4470" s="9"/>
    </row>
    <row r="4471" spans="2:2" ht="15.75" customHeight="1" x14ac:dyDescent="0.2">
      <c r="B4471" s="9"/>
    </row>
    <row r="4472" spans="2:2" ht="15.75" customHeight="1" x14ac:dyDescent="0.2">
      <c r="B4472" s="9"/>
    </row>
    <row r="4473" spans="2:2" ht="15.75" customHeight="1" x14ac:dyDescent="0.2">
      <c r="B4473" s="9"/>
    </row>
    <row r="4474" spans="2:2" ht="15.75" customHeight="1" x14ac:dyDescent="0.2">
      <c r="B4474" s="9"/>
    </row>
    <row r="4475" spans="2:2" ht="15.75" customHeight="1" x14ac:dyDescent="0.2">
      <c r="B4475" s="9"/>
    </row>
    <row r="4476" spans="2:2" ht="15.75" customHeight="1" x14ac:dyDescent="0.2">
      <c r="B4476" s="9"/>
    </row>
    <row r="4477" spans="2:2" ht="15.75" customHeight="1" x14ac:dyDescent="0.2">
      <c r="B4477" s="9"/>
    </row>
    <row r="4478" spans="2:2" ht="15.75" customHeight="1" x14ac:dyDescent="0.2">
      <c r="B4478" s="9"/>
    </row>
    <row r="4479" spans="2:2" ht="15.75" customHeight="1" x14ac:dyDescent="0.2">
      <c r="B4479" s="9"/>
    </row>
    <row r="4480" spans="2:2" ht="15.75" customHeight="1" x14ac:dyDescent="0.2">
      <c r="B4480" s="9"/>
    </row>
    <row r="4481" spans="2:2" ht="15.75" customHeight="1" x14ac:dyDescent="0.2">
      <c r="B4481" s="9"/>
    </row>
    <row r="4482" spans="2:2" ht="15.75" customHeight="1" x14ac:dyDescent="0.2">
      <c r="B4482" s="9"/>
    </row>
    <row r="4483" spans="2:2" ht="15.75" customHeight="1" x14ac:dyDescent="0.2">
      <c r="B4483" s="9"/>
    </row>
    <row r="4484" spans="2:2" ht="15.75" customHeight="1" x14ac:dyDescent="0.2">
      <c r="B4484" s="9"/>
    </row>
    <row r="4485" spans="2:2" ht="15.75" customHeight="1" x14ac:dyDescent="0.2">
      <c r="B4485" s="9"/>
    </row>
    <row r="4486" spans="2:2" ht="15.75" customHeight="1" x14ac:dyDescent="0.2">
      <c r="B4486" s="9"/>
    </row>
    <row r="4487" spans="2:2" ht="15.75" customHeight="1" x14ac:dyDescent="0.2">
      <c r="B4487" s="9"/>
    </row>
    <row r="4488" spans="2:2" ht="15.75" customHeight="1" x14ac:dyDescent="0.2">
      <c r="B4488" s="9"/>
    </row>
    <row r="4489" spans="2:2" ht="15.75" customHeight="1" x14ac:dyDescent="0.2">
      <c r="B4489" s="9"/>
    </row>
    <row r="4490" spans="2:2" ht="15.75" customHeight="1" x14ac:dyDescent="0.2">
      <c r="B4490" s="9"/>
    </row>
    <row r="4491" spans="2:2" ht="15.75" customHeight="1" x14ac:dyDescent="0.2">
      <c r="B4491" s="9"/>
    </row>
    <row r="4492" spans="2:2" ht="15.75" customHeight="1" x14ac:dyDescent="0.2">
      <c r="B4492" s="9"/>
    </row>
    <row r="4493" spans="2:2" ht="15.75" customHeight="1" x14ac:dyDescent="0.2">
      <c r="B4493" s="9"/>
    </row>
    <row r="4494" spans="2:2" ht="15.75" customHeight="1" x14ac:dyDescent="0.2">
      <c r="B4494" s="9"/>
    </row>
    <row r="4495" spans="2:2" ht="15.75" customHeight="1" x14ac:dyDescent="0.2">
      <c r="B4495" s="9"/>
    </row>
    <row r="4496" spans="2:2" ht="15.75" customHeight="1" x14ac:dyDescent="0.2">
      <c r="B4496" s="9"/>
    </row>
    <row r="4497" spans="2:2" ht="15.75" customHeight="1" x14ac:dyDescent="0.2">
      <c r="B4497" s="9"/>
    </row>
    <row r="4498" spans="2:2" ht="15.75" customHeight="1" x14ac:dyDescent="0.2">
      <c r="B4498" s="9"/>
    </row>
    <row r="4499" spans="2:2" ht="15.75" customHeight="1" x14ac:dyDescent="0.2">
      <c r="B4499" s="9"/>
    </row>
    <row r="4500" spans="2:2" ht="15.75" customHeight="1" x14ac:dyDescent="0.2">
      <c r="B4500" s="9"/>
    </row>
    <row r="4501" spans="2:2" ht="15.75" customHeight="1" x14ac:dyDescent="0.2">
      <c r="B4501" s="9"/>
    </row>
    <row r="4502" spans="2:2" ht="15.75" customHeight="1" x14ac:dyDescent="0.2">
      <c r="B4502" s="9"/>
    </row>
    <row r="4503" spans="2:2" ht="15.75" customHeight="1" x14ac:dyDescent="0.2">
      <c r="B4503" s="9"/>
    </row>
    <row r="4504" spans="2:2" ht="15.75" customHeight="1" x14ac:dyDescent="0.2">
      <c r="B4504" s="9"/>
    </row>
    <row r="4505" spans="2:2" ht="15.75" customHeight="1" x14ac:dyDescent="0.2">
      <c r="B4505" s="9"/>
    </row>
    <row r="4506" spans="2:2" ht="15.75" customHeight="1" x14ac:dyDescent="0.2">
      <c r="B4506" s="9"/>
    </row>
    <row r="4507" spans="2:2" ht="15.75" customHeight="1" x14ac:dyDescent="0.2">
      <c r="B4507" s="9"/>
    </row>
    <row r="4508" spans="2:2" ht="15.75" customHeight="1" x14ac:dyDescent="0.2">
      <c r="B4508" s="9"/>
    </row>
    <row r="4509" spans="2:2" ht="15.75" customHeight="1" x14ac:dyDescent="0.2">
      <c r="B4509" s="9"/>
    </row>
    <row r="4510" spans="2:2" ht="15.75" customHeight="1" x14ac:dyDescent="0.2">
      <c r="B4510" s="9"/>
    </row>
    <row r="4511" spans="2:2" ht="15.75" customHeight="1" x14ac:dyDescent="0.2">
      <c r="B4511" s="9"/>
    </row>
    <row r="4512" spans="2:2" ht="15.75" customHeight="1" x14ac:dyDescent="0.2">
      <c r="B4512" s="9"/>
    </row>
    <row r="4513" spans="2:2" ht="15.75" customHeight="1" x14ac:dyDescent="0.2">
      <c r="B4513" s="9"/>
    </row>
    <row r="4514" spans="2:2" ht="15.75" customHeight="1" x14ac:dyDescent="0.2">
      <c r="B4514" s="9"/>
    </row>
    <row r="4515" spans="2:2" ht="15.75" customHeight="1" x14ac:dyDescent="0.2">
      <c r="B4515" s="9"/>
    </row>
    <row r="4516" spans="2:2" ht="15.75" customHeight="1" x14ac:dyDescent="0.2">
      <c r="B4516" s="9"/>
    </row>
    <row r="4517" spans="2:2" ht="15.75" customHeight="1" x14ac:dyDescent="0.2">
      <c r="B4517" s="9"/>
    </row>
    <row r="4518" spans="2:2" ht="15.75" customHeight="1" x14ac:dyDescent="0.2">
      <c r="B4518" s="9"/>
    </row>
    <row r="4519" spans="2:2" ht="15.75" customHeight="1" x14ac:dyDescent="0.2">
      <c r="B4519" s="9"/>
    </row>
    <row r="4520" spans="2:2" ht="15.75" customHeight="1" x14ac:dyDescent="0.2">
      <c r="B4520" s="9"/>
    </row>
    <row r="4521" spans="2:2" ht="15.75" customHeight="1" x14ac:dyDescent="0.2">
      <c r="B4521" s="9"/>
    </row>
    <row r="4522" spans="2:2" ht="15.75" customHeight="1" x14ac:dyDescent="0.2">
      <c r="B4522" s="9"/>
    </row>
    <row r="4523" spans="2:2" ht="15.75" customHeight="1" x14ac:dyDescent="0.2">
      <c r="B4523" s="9"/>
    </row>
    <row r="4524" spans="2:2" ht="15.75" customHeight="1" x14ac:dyDescent="0.2">
      <c r="B4524" s="9"/>
    </row>
    <row r="4525" spans="2:2" ht="15.75" customHeight="1" x14ac:dyDescent="0.2">
      <c r="B4525" s="9"/>
    </row>
    <row r="4526" spans="2:2" ht="15.75" customHeight="1" x14ac:dyDescent="0.2">
      <c r="B4526" s="9"/>
    </row>
    <row r="4527" spans="2:2" ht="15.75" customHeight="1" x14ac:dyDescent="0.2">
      <c r="B4527" s="9"/>
    </row>
    <row r="4528" spans="2:2" ht="15.75" customHeight="1" x14ac:dyDescent="0.2">
      <c r="B4528" s="9"/>
    </row>
    <row r="4529" spans="2:2" ht="15.75" customHeight="1" x14ac:dyDescent="0.2">
      <c r="B4529" s="9"/>
    </row>
    <row r="4530" spans="2:2" ht="15.75" customHeight="1" x14ac:dyDescent="0.2">
      <c r="B4530" s="9"/>
    </row>
    <row r="4531" spans="2:2" ht="15.75" customHeight="1" x14ac:dyDescent="0.2">
      <c r="B4531" s="9"/>
    </row>
    <row r="4532" spans="2:2" ht="15.75" customHeight="1" x14ac:dyDescent="0.2">
      <c r="B4532" s="9"/>
    </row>
    <row r="4533" spans="2:2" ht="15.75" customHeight="1" x14ac:dyDescent="0.2">
      <c r="B4533" s="9"/>
    </row>
    <row r="4534" spans="2:2" ht="15.75" customHeight="1" x14ac:dyDescent="0.2">
      <c r="B4534" s="9"/>
    </row>
    <row r="4535" spans="2:2" ht="15.75" customHeight="1" x14ac:dyDescent="0.2">
      <c r="B4535" s="9"/>
    </row>
    <row r="4536" spans="2:2" ht="15.75" customHeight="1" x14ac:dyDescent="0.2">
      <c r="B4536" s="9"/>
    </row>
    <row r="4537" spans="2:2" ht="15.75" customHeight="1" x14ac:dyDescent="0.2">
      <c r="B4537" s="9"/>
    </row>
    <row r="4538" spans="2:2" ht="15.75" customHeight="1" x14ac:dyDescent="0.2">
      <c r="B4538" s="9"/>
    </row>
    <row r="4539" spans="2:2" ht="15.75" customHeight="1" x14ac:dyDescent="0.2">
      <c r="B4539" s="9"/>
    </row>
    <row r="4540" spans="2:2" ht="15.75" customHeight="1" x14ac:dyDescent="0.2">
      <c r="B4540" s="9"/>
    </row>
    <row r="4541" spans="2:2" ht="15.75" customHeight="1" x14ac:dyDescent="0.2">
      <c r="B4541" s="9"/>
    </row>
    <row r="4542" spans="2:2" ht="15.75" customHeight="1" x14ac:dyDescent="0.2">
      <c r="B4542" s="9"/>
    </row>
    <row r="4543" spans="2:2" ht="15.75" customHeight="1" x14ac:dyDescent="0.2">
      <c r="B4543" s="9"/>
    </row>
    <row r="4544" spans="2:2" ht="15.75" customHeight="1" x14ac:dyDescent="0.2">
      <c r="B4544" s="9"/>
    </row>
    <row r="4545" spans="2:2" ht="15.75" customHeight="1" x14ac:dyDescent="0.2">
      <c r="B4545" s="9"/>
    </row>
    <row r="4546" spans="2:2" ht="15.75" customHeight="1" x14ac:dyDescent="0.2">
      <c r="B4546" s="9"/>
    </row>
    <row r="4547" spans="2:2" ht="15.75" customHeight="1" x14ac:dyDescent="0.2">
      <c r="B4547" s="9"/>
    </row>
    <row r="4548" spans="2:2" ht="15.75" customHeight="1" x14ac:dyDescent="0.2">
      <c r="B4548" s="9"/>
    </row>
    <row r="4549" spans="2:2" ht="15.75" customHeight="1" x14ac:dyDescent="0.2">
      <c r="B4549" s="9"/>
    </row>
    <row r="4550" spans="2:2" ht="15.75" customHeight="1" x14ac:dyDescent="0.2">
      <c r="B4550" s="9"/>
    </row>
    <row r="4551" spans="2:2" ht="15.75" customHeight="1" x14ac:dyDescent="0.2">
      <c r="B4551" s="9"/>
    </row>
    <row r="4552" spans="2:2" ht="15.75" customHeight="1" x14ac:dyDescent="0.2">
      <c r="B4552" s="9"/>
    </row>
    <row r="4553" spans="2:2" ht="15.75" customHeight="1" x14ac:dyDescent="0.2">
      <c r="B4553" s="9"/>
    </row>
    <row r="4554" spans="2:2" ht="15.75" customHeight="1" x14ac:dyDescent="0.2">
      <c r="B4554" s="9"/>
    </row>
    <row r="4555" spans="2:2" ht="15.75" customHeight="1" x14ac:dyDescent="0.2">
      <c r="B4555" s="9"/>
    </row>
    <row r="4556" spans="2:2" ht="15.75" customHeight="1" x14ac:dyDescent="0.2">
      <c r="B4556" s="9"/>
    </row>
    <row r="4557" spans="2:2" ht="15.75" customHeight="1" x14ac:dyDescent="0.2">
      <c r="B4557" s="9"/>
    </row>
    <row r="4558" spans="2:2" ht="15.75" customHeight="1" x14ac:dyDescent="0.2">
      <c r="B4558" s="9"/>
    </row>
    <row r="4559" spans="2:2" ht="15.75" customHeight="1" x14ac:dyDescent="0.2">
      <c r="B4559" s="9"/>
    </row>
    <row r="4560" spans="2:2" ht="15.75" customHeight="1" x14ac:dyDescent="0.2">
      <c r="B4560" s="9"/>
    </row>
    <row r="4561" spans="2:2" ht="15.75" customHeight="1" x14ac:dyDescent="0.2">
      <c r="B4561" s="9"/>
    </row>
    <row r="4562" spans="2:2" ht="15.75" customHeight="1" x14ac:dyDescent="0.2">
      <c r="B4562" s="9"/>
    </row>
    <row r="4563" spans="2:2" ht="15.75" customHeight="1" x14ac:dyDescent="0.2">
      <c r="B4563" s="9"/>
    </row>
    <row r="4564" spans="2:2" ht="15.75" customHeight="1" x14ac:dyDescent="0.2">
      <c r="B4564" s="9"/>
    </row>
    <row r="4565" spans="2:2" ht="15.75" customHeight="1" x14ac:dyDescent="0.2">
      <c r="B4565" s="9"/>
    </row>
    <row r="4566" spans="2:2" ht="15.75" customHeight="1" x14ac:dyDescent="0.2">
      <c r="B4566" s="9"/>
    </row>
    <row r="4567" spans="2:2" ht="15.75" customHeight="1" x14ac:dyDescent="0.2">
      <c r="B4567" s="9"/>
    </row>
    <row r="4568" spans="2:2" ht="15.75" customHeight="1" x14ac:dyDescent="0.2">
      <c r="B4568" s="9"/>
    </row>
    <row r="4569" spans="2:2" ht="15.75" customHeight="1" x14ac:dyDescent="0.2">
      <c r="B4569" s="9"/>
    </row>
    <row r="4570" spans="2:2" ht="15.75" customHeight="1" x14ac:dyDescent="0.2">
      <c r="B4570" s="9"/>
    </row>
    <row r="4571" spans="2:2" ht="15.75" customHeight="1" x14ac:dyDescent="0.2">
      <c r="B4571" s="9"/>
    </row>
    <row r="4572" spans="2:2" ht="15.75" customHeight="1" x14ac:dyDescent="0.2">
      <c r="B4572" s="9"/>
    </row>
    <row r="4573" spans="2:2" ht="15.75" customHeight="1" x14ac:dyDescent="0.2">
      <c r="B4573" s="9"/>
    </row>
    <row r="4574" spans="2:2" ht="15.75" customHeight="1" x14ac:dyDescent="0.2">
      <c r="B4574" s="9"/>
    </row>
    <row r="4575" spans="2:2" ht="15.75" customHeight="1" x14ac:dyDescent="0.2">
      <c r="B4575" s="9"/>
    </row>
    <row r="4576" spans="2:2" ht="15.75" customHeight="1" x14ac:dyDescent="0.2">
      <c r="B4576" s="9"/>
    </row>
    <row r="4577" spans="2:2" ht="15.75" customHeight="1" x14ac:dyDescent="0.2">
      <c r="B4577" s="9"/>
    </row>
    <row r="4578" spans="2:2" ht="15.75" customHeight="1" x14ac:dyDescent="0.2">
      <c r="B4578" s="9"/>
    </row>
    <row r="4579" spans="2:2" ht="15.75" customHeight="1" x14ac:dyDescent="0.2">
      <c r="B4579" s="9"/>
    </row>
    <row r="4580" spans="2:2" ht="15.75" customHeight="1" x14ac:dyDescent="0.2">
      <c r="B4580" s="9"/>
    </row>
    <row r="4581" spans="2:2" ht="15.75" customHeight="1" x14ac:dyDescent="0.2">
      <c r="B4581" s="9"/>
    </row>
    <row r="4582" spans="2:2" ht="15.75" customHeight="1" x14ac:dyDescent="0.2">
      <c r="B4582" s="9"/>
    </row>
    <row r="4583" spans="2:2" ht="15.75" customHeight="1" x14ac:dyDescent="0.2">
      <c r="B4583" s="9"/>
    </row>
    <row r="4584" spans="2:2" ht="15.75" customHeight="1" x14ac:dyDescent="0.2">
      <c r="B4584" s="9"/>
    </row>
    <row r="4585" spans="2:2" ht="15.75" customHeight="1" x14ac:dyDescent="0.2">
      <c r="B4585" s="9"/>
    </row>
    <row r="4586" spans="2:2" ht="15.75" customHeight="1" x14ac:dyDescent="0.2">
      <c r="B4586" s="9"/>
    </row>
    <row r="4587" spans="2:2" ht="15.75" customHeight="1" x14ac:dyDescent="0.2">
      <c r="B4587" s="9"/>
    </row>
    <row r="4588" spans="2:2" ht="15.75" customHeight="1" x14ac:dyDescent="0.2">
      <c r="B4588" s="9"/>
    </row>
    <row r="4589" spans="2:2" ht="15.75" customHeight="1" x14ac:dyDescent="0.2">
      <c r="B4589" s="9"/>
    </row>
    <row r="4590" spans="2:2" ht="15.75" customHeight="1" x14ac:dyDescent="0.2">
      <c r="B4590" s="9"/>
    </row>
    <row r="4591" spans="2:2" ht="15.75" customHeight="1" x14ac:dyDescent="0.2">
      <c r="B4591" s="9"/>
    </row>
    <row r="4592" spans="2:2" ht="15.75" customHeight="1" x14ac:dyDescent="0.2">
      <c r="B4592" s="9"/>
    </row>
    <row r="4593" spans="2:2" ht="15.75" customHeight="1" x14ac:dyDescent="0.2">
      <c r="B4593" s="9"/>
    </row>
    <row r="4594" spans="2:2" ht="15.75" customHeight="1" x14ac:dyDescent="0.2">
      <c r="B4594" s="9"/>
    </row>
    <row r="4595" spans="2:2" ht="15.75" customHeight="1" x14ac:dyDescent="0.2">
      <c r="B4595" s="9"/>
    </row>
    <row r="4596" spans="2:2" ht="15.75" customHeight="1" x14ac:dyDescent="0.2">
      <c r="B4596" s="9"/>
    </row>
    <row r="4597" spans="2:2" ht="15.75" customHeight="1" x14ac:dyDescent="0.2">
      <c r="B4597" s="9"/>
    </row>
    <row r="4598" spans="2:2" ht="15.75" customHeight="1" x14ac:dyDescent="0.2">
      <c r="B4598" s="9"/>
    </row>
    <row r="4599" spans="2:2" ht="15.75" customHeight="1" x14ac:dyDescent="0.2">
      <c r="B4599" s="9"/>
    </row>
    <row r="4600" spans="2:2" ht="15.75" customHeight="1" x14ac:dyDescent="0.2">
      <c r="B4600" s="9"/>
    </row>
    <row r="4601" spans="2:2" ht="15.75" customHeight="1" x14ac:dyDescent="0.2">
      <c r="B4601" s="9"/>
    </row>
    <row r="4602" spans="2:2" ht="15.75" customHeight="1" x14ac:dyDescent="0.2">
      <c r="B4602" s="9"/>
    </row>
    <row r="4603" spans="2:2" ht="15.75" customHeight="1" x14ac:dyDescent="0.2">
      <c r="B4603" s="9"/>
    </row>
    <row r="4604" spans="2:2" ht="15.75" customHeight="1" x14ac:dyDescent="0.2">
      <c r="B4604" s="9"/>
    </row>
    <row r="4605" spans="2:2" ht="15.75" customHeight="1" x14ac:dyDescent="0.2">
      <c r="B4605" s="9"/>
    </row>
    <row r="4606" spans="2:2" ht="15.75" customHeight="1" x14ac:dyDescent="0.2">
      <c r="B4606" s="9"/>
    </row>
    <row r="4607" spans="2:2" ht="15.75" customHeight="1" x14ac:dyDescent="0.2">
      <c r="B4607" s="9"/>
    </row>
    <row r="4608" spans="2:2" ht="15.75" customHeight="1" x14ac:dyDescent="0.2">
      <c r="B4608" s="9"/>
    </row>
    <row r="4609" spans="2:2" ht="15.75" customHeight="1" x14ac:dyDescent="0.2">
      <c r="B4609" s="9"/>
    </row>
    <row r="4610" spans="2:2" ht="15.75" customHeight="1" x14ac:dyDescent="0.2">
      <c r="B4610" s="9"/>
    </row>
    <row r="4611" spans="2:2" ht="15.75" customHeight="1" x14ac:dyDescent="0.2">
      <c r="B4611" s="9"/>
    </row>
    <row r="4612" spans="2:2" ht="15.75" customHeight="1" x14ac:dyDescent="0.2">
      <c r="B4612" s="9"/>
    </row>
    <row r="4613" spans="2:2" ht="15.75" customHeight="1" x14ac:dyDescent="0.2">
      <c r="B4613" s="9"/>
    </row>
    <row r="4614" spans="2:2" ht="15.75" customHeight="1" x14ac:dyDescent="0.2">
      <c r="B4614" s="9"/>
    </row>
    <row r="4615" spans="2:2" ht="15.75" customHeight="1" x14ac:dyDescent="0.2">
      <c r="B4615" s="9"/>
    </row>
    <row r="4616" spans="2:2" ht="15.75" customHeight="1" x14ac:dyDescent="0.2">
      <c r="B4616" s="9"/>
    </row>
    <row r="4617" spans="2:2" ht="15.75" customHeight="1" x14ac:dyDescent="0.2">
      <c r="B4617" s="9"/>
    </row>
    <row r="4618" spans="2:2" ht="15.75" customHeight="1" x14ac:dyDescent="0.2">
      <c r="B4618" s="9"/>
    </row>
    <row r="4619" spans="2:2" ht="15.75" customHeight="1" x14ac:dyDescent="0.2">
      <c r="B4619" s="9"/>
    </row>
    <row r="4620" spans="2:2" ht="15.75" customHeight="1" x14ac:dyDescent="0.2">
      <c r="B4620" s="9"/>
    </row>
    <row r="4621" spans="2:2" ht="15.75" customHeight="1" x14ac:dyDescent="0.2">
      <c r="B4621" s="9"/>
    </row>
    <row r="4622" spans="2:2" ht="15.75" customHeight="1" x14ac:dyDescent="0.2">
      <c r="B4622" s="9"/>
    </row>
    <row r="4623" spans="2:2" ht="15.75" customHeight="1" x14ac:dyDescent="0.2">
      <c r="B4623" s="9"/>
    </row>
    <row r="4624" spans="2:2" ht="15.75" customHeight="1" x14ac:dyDescent="0.2">
      <c r="B4624" s="9"/>
    </row>
    <row r="4625" spans="2:2" ht="15.75" customHeight="1" x14ac:dyDescent="0.2">
      <c r="B4625" s="9"/>
    </row>
    <row r="4626" spans="2:2" ht="15.75" customHeight="1" x14ac:dyDescent="0.2">
      <c r="B4626" s="9"/>
    </row>
    <row r="4627" spans="2:2" ht="15.75" customHeight="1" x14ac:dyDescent="0.2">
      <c r="B4627" s="9"/>
    </row>
    <row r="4628" spans="2:2" ht="15.75" customHeight="1" x14ac:dyDescent="0.2">
      <c r="B4628" s="9"/>
    </row>
    <row r="4629" spans="2:2" ht="15.75" customHeight="1" x14ac:dyDescent="0.2">
      <c r="B4629" s="9"/>
    </row>
    <row r="4630" spans="2:2" ht="15.75" customHeight="1" x14ac:dyDescent="0.2">
      <c r="B4630" s="9"/>
    </row>
    <row r="4631" spans="2:2" ht="15.75" customHeight="1" x14ac:dyDescent="0.2">
      <c r="B4631" s="9"/>
    </row>
    <row r="4632" spans="2:2" ht="15.75" customHeight="1" x14ac:dyDescent="0.2">
      <c r="B4632" s="9"/>
    </row>
    <row r="4633" spans="2:2" ht="15.75" customHeight="1" x14ac:dyDescent="0.2">
      <c r="B4633" s="9"/>
    </row>
    <row r="4634" spans="2:2" ht="15.75" customHeight="1" x14ac:dyDescent="0.2">
      <c r="B4634" s="9"/>
    </row>
    <row r="4635" spans="2:2" ht="15.75" customHeight="1" x14ac:dyDescent="0.2">
      <c r="B4635" s="9"/>
    </row>
    <row r="4636" spans="2:2" ht="15.75" customHeight="1" x14ac:dyDescent="0.2">
      <c r="B4636" s="9"/>
    </row>
    <row r="4637" spans="2:2" ht="15.75" customHeight="1" x14ac:dyDescent="0.2">
      <c r="B4637" s="9"/>
    </row>
    <row r="4638" spans="2:2" ht="15.75" customHeight="1" x14ac:dyDescent="0.2">
      <c r="B4638" s="9"/>
    </row>
    <row r="4639" spans="2:2" ht="15.75" customHeight="1" x14ac:dyDescent="0.2">
      <c r="B4639" s="9"/>
    </row>
    <row r="4640" spans="2:2" ht="15.75" customHeight="1" x14ac:dyDescent="0.2">
      <c r="B4640" s="9"/>
    </row>
    <row r="4641" spans="2:2" ht="15.75" customHeight="1" x14ac:dyDescent="0.2">
      <c r="B4641" s="9"/>
    </row>
    <row r="4642" spans="2:2" ht="15.75" customHeight="1" x14ac:dyDescent="0.2">
      <c r="B4642" s="9"/>
    </row>
    <row r="4643" spans="2:2" ht="15.75" customHeight="1" x14ac:dyDescent="0.2">
      <c r="B4643" s="9"/>
    </row>
    <row r="4644" spans="2:2" ht="15.75" customHeight="1" x14ac:dyDescent="0.2">
      <c r="B4644" s="9"/>
    </row>
    <row r="4645" spans="2:2" ht="15.75" customHeight="1" x14ac:dyDescent="0.2">
      <c r="B4645" s="9"/>
    </row>
    <row r="4646" spans="2:2" ht="15.75" customHeight="1" x14ac:dyDescent="0.2">
      <c r="B4646" s="9"/>
    </row>
    <row r="4647" spans="2:2" ht="15.75" customHeight="1" x14ac:dyDescent="0.2">
      <c r="B4647" s="9"/>
    </row>
    <row r="4648" spans="2:2" ht="15.75" customHeight="1" x14ac:dyDescent="0.2">
      <c r="B4648" s="9"/>
    </row>
    <row r="4649" spans="2:2" ht="15.75" customHeight="1" x14ac:dyDescent="0.2">
      <c r="B4649" s="9"/>
    </row>
    <row r="4650" spans="2:2" ht="15.75" customHeight="1" x14ac:dyDescent="0.2">
      <c r="B4650" s="9"/>
    </row>
    <row r="4651" spans="2:2" ht="15.75" customHeight="1" x14ac:dyDescent="0.2">
      <c r="B4651" s="9"/>
    </row>
    <row r="4652" spans="2:2" ht="15.75" customHeight="1" x14ac:dyDescent="0.2">
      <c r="B4652" s="9"/>
    </row>
    <row r="4653" spans="2:2" ht="15.75" customHeight="1" x14ac:dyDescent="0.2">
      <c r="B4653" s="9"/>
    </row>
    <row r="4654" spans="2:2" ht="15.75" customHeight="1" x14ac:dyDescent="0.2">
      <c r="B4654" s="9"/>
    </row>
    <row r="4655" spans="2:2" ht="15.75" customHeight="1" x14ac:dyDescent="0.2">
      <c r="B4655" s="9"/>
    </row>
    <row r="4656" spans="2:2" ht="15.75" customHeight="1" x14ac:dyDescent="0.2">
      <c r="B4656" s="9"/>
    </row>
    <row r="4657" spans="2:2" ht="15.75" customHeight="1" x14ac:dyDescent="0.2">
      <c r="B4657" s="9"/>
    </row>
    <row r="4658" spans="2:2" ht="15.75" customHeight="1" x14ac:dyDescent="0.2">
      <c r="B4658" s="9"/>
    </row>
    <row r="4659" spans="2:2" ht="15.75" customHeight="1" x14ac:dyDescent="0.2">
      <c r="B4659" s="9"/>
    </row>
    <row r="4660" spans="2:2" ht="15.75" customHeight="1" x14ac:dyDescent="0.2">
      <c r="B4660" s="9"/>
    </row>
    <row r="4661" spans="2:2" ht="15.75" customHeight="1" x14ac:dyDescent="0.2">
      <c r="B4661" s="9"/>
    </row>
    <row r="4662" spans="2:2" ht="15.75" customHeight="1" x14ac:dyDescent="0.2">
      <c r="B4662" s="9"/>
    </row>
    <row r="4663" spans="2:2" ht="15.75" customHeight="1" x14ac:dyDescent="0.2">
      <c r="B4663" s="9"/>
    </row>
    <row r="4664" spans="2:2" ht="15.75" customHeight="1" x14ac:dyDescent="0.2">
      <c r="B4664" s="9"/>
    </row>
    <row r="4665" spans="2:2" ht="15.75" customHeight="1" x14ac:dyDescent="0.2">
      <c r="B4665" s="9"/>
    </row>
    <row r="4666" spans="2:2" ht="15.75" customHeight="1" x14ac:dyDescent="0.2">
      <c r="B4666" s="9"/>
    </row>
    <row r="4667" spans="2:2" ht="15.75" customHeight="1" x14ac:dyDescent="0.2">
      <c r="B4667" s="9"/>
    </row>
    <row r="4668" spans="2:2" ht="15.75" customHeight="1" x14ac:dyDescent="0.2">
      <c r="B4668" s="9"/>
    </row>
    <row r="4669" spans="2:2" ht="15.75" customHeight="1" x14ac:dyDescent="0.2">
      <c r="B4669" s="9"/>
    </row>
    <row r="4670" spans="2:2" ht="15.75" customHeight="1" x14ac:dyDescent="0.2">
      <c r="B4670" s="9"/>
    </row>
    <row r="4671" spans="2:2" ht="15.75" customHeight="1" x14ac:dyDescent="0.2">
      <c r="B4671" s="9"/>
    </row>
    <row r="4672" spans="2:2" ht="15.75" customHeight="1" x14ac:dyDescent="0.2">
      <c r="B4672" s="9"/>
    </row>
    <row r="4673" spans="2:2" ht="15.75" customHeight="1" x14ac:dyDescent="0.2">
      <c r="B4673" s="9"/>
    </row>
    <row r="4674" spans="2:2" ht="15.75" customHeight="1" x14ac:dyDescent="0.2">
      <c r="B4674" s="9"/>
    </row>
    <row r="4675" spans="2:2" ht="15.75" customHeight="1" x14ac:dyDescent="0.2">
      <c r="B4675" s="9"/>
    </row>
    <row r="4676" spans="2:2" ht="15.75" customHeight="1" x14ac:dyDescent="0.2">
      <c r="B4676" s="9"/>
    </row>
    <row r="4677" spans="2:2" ht="15.75" customHeight="1" x14ac:dyDescent="0.2">
      <c r="B4677" s="9"/>
    </row>
    <row r="4678" spans="2:2" ht="15.75" customHeight="1" x14ac:dyDescent="0.2">
      <c r="B4678" s="9"/>
    </row>
    <row r="4679" spans="2:2" ht="15.75" customHeight="1" x14ac:dyDescent="0.2">
      <c r="B4679" s="9"/>
    </row>
    <row r="4680" spans="2:2" ht="15.75" customHeight="1" x14ac:dyDescent="0.2">
      <c r="B4680" s="9"/>
    </row>
    <row r="4681" spans="2:2" ht="15.75" customHeight="1" x14ac:dyDescent="0.2">
      <c r="B4681" s="9"/>
    </row>
    <row r="4682" spans="2:2" ht="15.75" customHeight="1" x14ac:dyDescent="0.2">
      <c r="B4682" s="9"/>
    </row>
    <row r="4683" spans="2:2" ht="15.75" customHeight="1" x14ac:dyDescent="0.2">
      <c r="B4683" s="9"/>
    </row>
    <row r="4684" spans="2:2" ht="15.75" customHeight="1" x14ac:dyDescent="0.2">
      <c r="B4684" s="9"/>
    </row>
    <row r="4685" spans="2:2" ht="15.75" customHeight="1" x14ac:dyDescent="0.2">
      <c r="B4685" s="9"/>
    </row>
    <row r="4686" spans="2:2" ht="15.75" customHeight="1" x14ac:dyDescent="0.2">
      <c r="B4686" s="9"/>
    </row>
    <row r="4687" spans="2:2" ht="15.75" customHeight="1" x14ac:dyDescent="0.2">
      <c r="B4687" s="9"/>
    </row>
    <row r="4688" spans="2:2" ht="15.75" customHeight="1" x14ac:dyDescent="0.2">
      <c r="B4688" s="9"/>
    </row>
    <row r="4689" spans="2:2" ht="15.75" customHeight="1" x14ac:dyDescent="0.2">
      <c r="B4689" s="9"/>
    </row>
    <row r="4690" spans="2:2" ht="15.75" customHeight="1" x14ac:dyDescent="0.2">
      <c r="B4690" s="9"/>
    </row>
    <row r="4691" spans="2:2" ht="15.75" customHeight="1" x14ac:dyDescent="0.2">
      <c r="B4691" s="9"/>
    </row>
    <row r="4692" spans="2:2" ht="15.75" customHeight="1" x14ac:dyDescent="0.2">
      <c r="B4692" s="9"/>
    </row>
    <row r="4693" spans="2:2" ht="15.75" customHeight="1" x14ac:dyDescent="0.2">
      <c r="B4693" s="9"/>
    </row>
    <row r="4694" spans="2:2" ht="15.75" customHeight="1" x14ac:dyDescent="0.2">
      <c r="B4694" s="9"/>
    </row>
    <row r="4695" spans="2:2" ht="15.75" customHeight="1" x14ac:dyDescent="0.2">
      <c r="B4695" s="9"/>
    </row>
    <row r="4696" spans="2:2" ht="15.75" customHeight="1" x14ac:dyDescent="0.2">
      <c r="B4696" s="9"/>
    </row>
    <row r="4697" spans="2:2" ht="15.75" customHeight="1" x14ac:dyDescent="0.2">
      <c r="B4697" s="9"/>
    </row>
    <row r="4698" spans="2:2" ht="15.75" customHeight="1" x14ac:dyDescent="0.2">
      <c r="B4698" s="9"/>
    </row>
    <row r="4699" spans="2:2" ht="15.75" customHeight="1" x14ac:dyDescent="0.2">
      <c r="B4699" s="9"/>
    </row>
    <row r="4700" spans="2:2" ht="15.75" customHeight="1" x14ac:dyDescent="0.2">
      <c r="B4700" s="9"/>
    </row>
    <row r="4701" spans="2:2" ht="15.75" customHeight="1" x14ac:dyDescent="0.2">
      <c r="B4701" s="9"/>
    </row>
    <row r="4702" spans="2:2" ht="15.75" customHeight="1" x14ac:dyDescent="0.2">
      <c r="B4702" s="9"/>
    </row>
    <row r="4703" spans="2:2" ht="15.75" customHeight="1" x14ac:dyDescent="0.2">
      <c r="B4703" s="9"/>
    </row>
    <row r="4704" spans="2:2" ht="15.75" customHeight="1" x14ac:dyDescent="0.2">
      <c r="B4704" s="9"/>
    </row>
    <row r="4705" spans="2:2" ht="15.75" customHeight="1" x14ac:dyDescent="0.2">
      <c r="B4705" s="9"/>
    </row>
    <row r="4706" spans="2:2" ht="15.75" customHeight="1" x14ac:dyDescent="0.2">
      <c r="B4706" s="9"/>
    </row>
    <row r="4707" spans="2:2" ht="15.75" customHeight="1" x14ac:dyDescent="0.2">
      <c r="B4707" s="9"/>
    </row>
    <row r="4708" spans="2:2" ht="15.75" customHeight="1" x14ac:dyDescent="0.2">
      <c r="B4708" s="9"/>
    </row>
    <row r="4709" spans="2:2" ht="15.75" customHeight="1" x14ac:dyDescent="0.2">
      <c r="B4709" s="9"/>
    </row>
    <row r="4710" spans="2:2" ht="15.75" customHeight="1" x14ac:dyDescent="0.2">
      <c r="B4710" s="9"/>
    </row>
    <row r="4711" spans="2:2" ht="15.75" customHeight="1" x14ac:dyDescent="0.2">
      <c r="B4711" s="9"/>
    </row>
    <row r="4712" spans="2:2" ht="15.75" customHeight="1" x14ac:dyDescent="0.2">
      <c r="B4712" s="9"/>
    </row>
    <row r="4713" spans="2:2" ht="15.75" customHeight="1" x14ac:dyDescent="0.2">
      <c r="B4713" s="9"/>
    </row>
    <row r="4714" spans="2:2" ht="15.75" customHeight="1" x14ac:dyDescent="0.2">
      <c r="B4714" s="9"/>
    </row>
    <row r="4715" spans="2:2" ht="15.75" customHeight="1" x14ac:dyDescent="0.2">
      <c r="B4715" s="9"/>
    </row>
    <row r="4716" spans="2:2" ht="15.75" customHeight="1" x14ac:dyDescent="0.2">
      <c r="B4716" s="9"/>
    </row>
    <row r="4717" spans="2:2" ht="15.75" customHeight="1" x14ac:dyDescent="0.2">
      <c r="B4717" s="9"/>
    </row>
    <row r="4718" spans="2:2" ht="15.75" customHeight="1" x14ac:dyDescent="0.2">
      <c r="B4718" s="9"/>
    </row>
    <row r="4719" spans="2:2" ht="15.75" customHeight="1" x14ac:dyDescent="0.2">
      <c r="B4719" s="9"/>
    </row>
    <row r="4720" spans="2:2" ht="15.75" customHeight="1" x14ac:dyDescent="0.2">
      <c r="B4720" s="9"/>
    </row>
    <row r="4721" spans="2:2" ht="15.75" customHeight="1" x14ac:dyDescent="0.2">
      <c r="B4721" s="9"/>
    </row>
    <row r="4722" spans="2:2" ht="15.75" customHeight="1" x14ac:dyDescent="0.2">
      <c r="B4722" s="9"/>
    </row>
    <row r="4723" spans="2:2" ht="15.75" customHeight="1" x14ac:dyDescent="0.2">
      <c r="B4723" s="9"/>
    </row>
    <row r="4724" spans="2:2" ht="15.75" customHeight="1" x14ac:dyDescent="0.2">
      <c r="B4724" s="9"/>
    </row>
    <row r="4725" spans="2:2" ht="15.75" customHeight="1" x14ac:dyDescent="0.2">
      <c r="B4725" s="9"/>
    </row>
    <row r="4726" spans="2:2" ht="15.75" customHeight="1" x14ac:dyDescent="0.2">
      <c r="B4726" s="9"/>
    </row>
    <row r="4727" spans="2:2" ht="15.75" customHeight="1" x14ac:dyDescent="0.2">
      <c r="B4727" s="9"/>
    </row>
    <row r="4728" spans="2:2" ht="15.75" customHeight="1" x14ac:dyDescent="0.2">
      <c r="B4728" s="9"/>
    </row>
    <row r="4729" spans="2:2" ht="15.75" customHeight="1" x14ac:dyDescent="0.2">
      <c r="B4729" s="9"/>
    </row>
    <row r="4730" spans="2:2" ht="15.75" customHeight="1" x14ac:dyDescent="0.2">
      <c r="B4730" s="9"/>
    </row>
    <row r="4731" spans="2:2" ht="15.75" customHeight="1" x14ac:dyDescent="0.2">
      <c r="B4731" s="9"/>
    </row>
    <row r="4732" spans="2:2" ht="15.75" customHeight="1" x14ac:dyDescent="0.2">
      <c r="B4732" s="9"/>
    </row>
    <row r="4733" spans="2:2" ht="15.75" customHeight="1" x14ac:dyDescent="0.2">
      <c r="B4733" s="9"/>
    </row>
    <row r="4734" spans="2:2" ht="15.75" customHeight="1" x14ac:dyDescent="0.2">
      <c r="B4734" s="9"/>
    </row>
    <row r="4735" spans="2:2" ht="15.75" customHeight="1" x14ac:dyDescent="0.2">
      <c r="B4735" s="9"/>
    </row>
    <row r="4736" spans="2:2" ht="15.75" customHeight="1" x14ac:dyDescent="0.2">
      <c r="B4736" s="9"/>
    </row>
    <row r="4737" spans="2:2" ht="15.75" customHeight="1" x14ac:dyDescent="0.2">
      <c r="B4737" s="9"/>
    </row>
    <row r="4738" spans="2:2" ht="15.75" customHeight="1" x14ac:dyDescent="0.2">
      <c r="B4738" s="9"/>
    </row>
    <row r="4739" spans="2:2" ht="15.75" customHeight="1" x14ac:dyDescent="0.2">
      <c r="B4739" s="9"/>
    </row>
    <row r="4740" spans="2:2" ht="15.75" customHeight="1" x14ac:dyDescent="0.2">
      <c r="B4740" s="9"/>
    </row>
    <row r="4741" spans="2:2" ht="15.75" customHeight="1" x14ac:dyDescent="0.2">
      <c r="B4741" s="9"/>
    </row>
    <row r="4742" spans="2:2" ht="15.75" customHeight="1" x14ac:dyDescent="0.2">
      <c r="B4742" s="9"/>
    </row>
    <row r="4743" spans="2:2" ht="15.75" customHeight="1" x14ac:dyDescent="0.2">
      <c r="B4743" s="9"/>
    </row>
    <row r="4744" spans="2:2" ht="15.75" customHeight="1" x14ac:dyDescent="0.2">
      <c r="B4744" s="9"/>
    </row>
    <row r="4745" spans="2:2" ht="15.75" customHeight="1" x14ac:dyDescent="0.2">
      <c r="B4745" s="9"/>
    </row>
    <row r="4746" spans="2:2" ht="15.75" customHeight="1" x14ac:dyDescent="0.2">
      <c r="B4746" s="9"/>
    </row>
    <row r="4747" spans="2:2" ht="15.75" customHeight="1" x14ac:dyDescent="0.2">
      <c r="B4747" s="9"/>
    </row>
    <row r="4748" spans="2:2" ht="15.75" customHeight="1" x14ac:dyDescent="0.2">
      <c r="B4748" s="9"/>
    </row>
    <row r="4749" spans="2:2" ht="15.75" customHeight="1" x14ac:dyDescent="0.2">
      <c r="B4749" s="9"/>
    </row>
    <row r="4750" spans="2:2" ht="15.75" customHeight="1" x14ac:dyDescent="0.2">
      <c r="B4750" s="9"/>
    </row>
    <row r="4751" spans="2:2" ht="15.75" customHeight="1" x14ac:dyDescent="0.2">
      <c r="B4751" s="9"/>
    </row>
    <row r="4752" spans="2:2" ht="15.75" customHeight="1" x14ac:dyDescent="0.2">
      <c r="B4752" s="9"/>
    </row>
    <row r="4753" spans="2:2" ht="15.75" customHeight="1" x14ac:dyDescent="0.2">
      <c r="B4753" s="9"/>
    </row>
    <row r="4754" spans="2:2" ht="15.75" customHeight="1" x14ac:dyDescent="0.2">
      <c r="B4754" s="9"/>
    </row>
    <row r="4755" spans="2:2" ht="15.75" customHeight="1" x14ac:dyDescent="0.2">
      <c r="B4755" s="9"/>
    </row>
    <row r="4756" spans="2:2" ht="15.75" customHeight="1" x14ac:dyDescent="0.2">
      <c r="B4756" s="9"/>
    </row>
    <row r="4757" spans="2:2" ht="15.75" customHeight="1" x14ac:dyDescent="0.2">
      <c r="B4757" s="9"/>
    </row>
    <row r="4758" spans="2:2" ht="15.75" customHeight="1" x14ac:dyDescent="0.2">
      <c r="B4758" s="9"/>
    </row>
    <row r="4759" spans="2:2" ht="15.75" customHeight="1" x14ac:dyDescent="0.2">
      <c r="B4759" s="9"/>
    </row>
    <row r="4760" spans="2:2" ht="15.75" customHeight="1" x14ac:dyDescent="0.2">
      <c r="B4760" s="9"/>
    </row>
    <row r="4761" spans="2:2" ht="15.75" customHeight="1" x14ac:dyDescent="0.2">
      <c r="B4761" s="9"/>
    </row>
    <row r="4762" spans="2:2" ht="15.75" customHeight="1" x14ac:dyDescent="0.2">
      <c r="B4762" s="9"/>
    </row>
    <row r="4763" spans="2:2" ht="15.75" customHeight="1" x14ac:dyDescent="0.2">
      <c r="B4763" s="9"/>
    </row>
    <row r="4764" spans="2:2" ht="15.75" customHeight="1" x14ac:dyDescent="0.2">
      <c r="B4764" s="9"/>
    </row>
    <row r="4765" spans="2:2" ht="15.75" customHeight="1" x14ac:dyDescent="0.2">
      <c r="B4765" s="9"/>
    </row>
    <row r="4766" spans="2:2" ht="15.75" customHeight="1" x14ac:dyDescent="0.2">
      <c r="B4766" s="9"/>
    </row>
    <row r="4767" spans="2:2" ht="15.75" customHeight="1" x14ac:dyDescent="0.2">
      <c r="B4767" s="9"/>
    </row>
    <row r="4768" spans="2:2" ht="15.75" customHeight="1" x14ac:dyDescent="0.2">
      <c r="B4768" s="9"/>
    </row>
    <row r="4769" spans="2:2" ht="15.75" customHeight="1" x14ac:dyDescent="0.2">
      <c r="B4769" s="9"/>
    </row>
    <row r="4770" spans="2:2" ht="15.75" customHeight="1" x14ac:dyDescent="0.2">
      <c r="B4770" s="9"/>
    </row>
    <row r="4771" spans="2:2" ht="15.75" customHeight="1" x14ac:dyDescent="0.2">
      <c r="B4771" s="9"/>
    </row>
    <row r="4772" spans="2:2" ht="15.75" customHeight="1" x14ac:dyDescent="0.2">
      <c r="B4772" s="9"/>
    </row>
    <row r="4773" spans="2:2" ht="15.75" customHeight="1" x14ac:dyDescent="0.2">
      <c r="B4773" s="9"/>
    </row>
    <row r="4774" spans="2:2" ht="15.75" customHeight="1" x14ac:dyDescent="0.2">
      <c r="B4774" s="9"/>
    </row>
    <row r="4775" spans="2:2" ht="15.75" customHeight="1" x14ac:dyDescent="0.2">
      <c r="B4775" s="9"/>
    </row>
    <row r="4776" spans="2:2" ht="15.75" customHeight="1" x14ac:dyDescent="0.2">
      <c r="B4776" s="9"/>
    </row>
    <row r="4777" spans="2:2" ht="15.75" customHeight="1" x14ac:dyDescent="0.2">
      <c r="B4777" s="9"/>
    </row>
    <row r="4778" spans="2:2" ht="15.75" customHeight="1" x14ac:dyDescent="0.2">
      <c r="B4778" s="9"/>
    </row>
    <row r="4779" spans="2:2" ht="15.75" customHeight="1" x14ac:dyDescent="0.2">
      <c r="B4779" s="9"/>
    </row>
    <row r="4780" spans="2:2" ht="15.75" customHeight="1" x14ac:dyDescent="0.2">
      <c r="B4780" s="9"/>
    </row>
    <row r="4781" spans="2:2" ht="15.75" customHeight="1" x14ac:dyDescent="0.2">
      <c r="B4781" s="9"/>
    </row>
    <row r="4782" spans="2:2" ht="15.75" customHeight="1" x14ac:dyDescent="0.2">
      <c r="B4782" s="9"/>
    </row>
    <row r="4783" spans="2:2" ht="15.75" customHeight="1" x14ac:dyDescent="0.2">
      <c r="B4783" s="9"/>
    </row>
    <row r="4784" spans="2:2" ht="15.75" customHeight="1" x14ac:dyDescent="0.2">
      <c r="B4784" s="9"/>
    </row>
    <row r="4785" spans="2:2" ht="15.75" customHeight="1" x14ac:dyDescent="0.2">
      <c r="B4785" s="9"/>
    </row>
    <row r="4786" spans="2:2" ht="15.75" customHeight="1" x14ac:dyDescent="0.2">
      <c r="B4786" s="9"/>
    </row>
    <row r="4787" spans="2:2" ht="15.75" customHeight="1" x14ac:dyDescent="0.2">
      <c r="B4787" s="9"/>
    </row>
    <row r="4788" spans="2:2" ht="15.75" customHeight="1" x14ac:dyDescent="0.2">
      <c r="B4788" s="9"/>
    </row>
    <row r="4789" spans="2:2" ht="15.75" customHeight="1" x14ac:dyDescent="0.2">
      <c r="B4789" s="9"/>
    </row>
    <row r="4790" spans="2:2" ht="15.75" customHeight="1" x14ac:dyDescent="0.2">
      <c r="B4790" s="9"/>
    </row>
    <row r="4791" spans="2:2" ht="15.75" customHeight="1" x14ac:dyDescent="0.2">
      <c r="B4791" s="9"/>
    </row>
    <row r="4792" spans="2:2" ht="15.75" customHeight="1" x14ac:dyDescent="0.2">
      <c r="B4792" s="9"/>
    </row>
    <row r="4793" spans="2:2" ht="15.75" customHeight="1" x14ac:dyDescent="0.2">
      <c r="B4793" s="9"/>
    </row>
    <row r="4794" spans="2:2" ht="15.75" customHeight="1" x14ac:dyDescent="0.2">
      <c r="B4794" s="9"/>
    </row>
    <row r="4795" spans="2:2" ht="15.75" customHeight="1" x14ac:dyDescent="0.2">
      <c r="B4795" s="9"/>
    </row>
    <row r="4796" spans="2:2" ht="15.75" customHeight="1" x14ac:dyDescent="0.2">
      <c r="B4796" s="9"/>
    </row>
    <row r="4797" spans="2:2" ht="15.75" customHeight="1" x14ac:dyDescent="0.2">
      <c r="B4797" s="9"/>
    </row>
    <row r="4798" spans="2:2" ht="15.75" customHeight="1" x14ac:dyDescent="0.2">
      <c r="B4798" s="9"/>
    </row>
    <row r="4799" spans="2:2" ht="15.75" customHeight="1" x14ac:dyDescent="0.2">
      <c r="B4799" s="9"/>
    </row>
    <row r="4800" spans="2:2" ht="15.75" customHeight="1" x14ac:dyDescent="0.2">
      <c r="B4800" s="9"/>
    </row>
    <row r="4801" spans="2:2" ht="15.75" customHeight="1" x14ac:dyDescent="0.2">
      <c r="B4801" s="9"/>
    </row>
    <row r="4802" spans="2:2" ht="15.75" customHeight="1" x14ac:dyDescent="0.2">
      <c r="B4802" s="9"/>
    </row>
    <row r="4803" spans="2:2" ht="15.75" customHeight="1" x14ac:dyDescent="0.2">
      <c r="B4803" s="9"/>
    </row>
    <row r="4804" spans="2:2" ht="15.75" customHeight="1" x14ac:dyDescent="0.2">
      <c r="B4804" s="9"/>
    </row>
    <row r="4805" spans="2:2" ht="15.75" customHeight="1" x14ac:dyDescent="0.2">
      <c r="B4805" s="9"/>
    </row>
    <row r="4806" spans="2:2" ht="15.75" customHeight="1" x14ac:dyDescent="0.2">
      <c r="B4806" s="9"/>
    </row>
    <row r="4807" spans="2:2" ht="15.75" customHeight="1" x14ac:dyDescent="0.2">
      <c r="B4807" s="9"/>
    </row>
    <row r="4808" spans="2:2" ht="15.75" customHeight="1" x14ac:dyDescent="0.2">
      <c r="B4808" s="9"/>
    </row>
    <row r="4809" spans="2:2" ht="15.75" customHeight="1" x14ac:dyDescent="0.2">
      <c r="B4809" s="9"/>
    </row>
    <row r="4810" spans="2:2" ht="15.75" customHeight="1" x14ac:dyDescent="0.2">
      <c r="B4810" s="9"/>
    </row>
    <row r="4811" spans="2:2" ht="15.75" customHeight="1" x14ac:dyDescent="0.2">
      <c r="B4811" s="9"/>
    </row>
    <row r="4812" spans="2:2" ht="15.75" customHeight="1" x14ac:dyDescent="0.2">
      <c r="B4812" s="9"/>
    </row>
    <row r="4813" spans="2:2" ht="15.75" customHeight="1" x14ac:dyDescent="0.2">
      <c r="B4813" s="9"/>
    </row>
    <row r="4814" spans="2:2" ht="15.75" customHeight="1" x14ac:dyDescent="0.2">
      <c r="B4814" s="9"/>
    </row>
    <row r="4815" spans="2:2" ht="15.75" customHeight="1" x14ac:dyDescent="0.2">
      <c r="B4815" s="9"/>
    </row>
    <row r="4816" spans="2:2" ht="15.75" customHeight="1" x14ac:dyDescent="0.2">
      <c r="B4816" s="9"/>
    </row>
    <row r="4817" spans="2:2" ht="15.75" customHeight="1" x14ac:dyDescent="0.2">
      <c r="B4817" s="9"/>
    </row>
    <row r="4818" spans="2:2" ht="15.75" customHeight="1" x14ac:dyDescent="0.2">
      <c r="B4818" s="9"/>
    </row>
    <row r="4819" spans="2:2" ht="15.75" customHeight="1" x14ac:dyDescent="0.2">
      <c r="B4819" s="9"/>
    </row>
    <row r="4820" spans="2:2" ht="15.75" customHeight="1" x14ac:dyDescent="0.2">
      <c r="B4820" s="9"/>
    </row>
    <row r="4821" spans="2:2" ht="15.75" customHeight="1" x14ac:dyDescent="0.2">
      <c r="B4821" s="9"/>
    </row>
    <row r="4822" spans="2:2" ht="15.75" customHeight="1" x14ac:dyDescent="0.2">
      <c r="B4822" s="9"/>
    </row>
    <row r="4823" spans="2:2" ht="15.75" customHeight="1" x14ac:dyDescent="0.2">
      <c r="B4823" s="9"/>
    </row>
    <row r="4824" spans="2:2" ht="15.75" customHeight="1" x14ac:dyDescent="0.2">
      <c r="B4824" s="9"/>
    </row>
    <row r="4825" spans="2:2" ht="15.75" customHeight="1" x14ac:dyDescent="0.2">
      <c r="B4825" s="9"/>
    </row>
    <row r="4826" spans="2:2" ht="15.75" customHeight="1" x14ac:dyDescent="0.2">
      <c r="B4826" s="9"/>
    </row>
    <row r="4827" spans="2:2" ht="15.75" customHeight="1" x14ac:dyDescent="0.2">
      <c r="B4827" s="9"/>
    </row>
    <row r="4828" spans="2:2" ht="15.75" customHeight="1" x14ac:dyDescent="0.2">
      <c r="B4828" s="9"/>
    </row>
    <row r="4829" spans="2:2" ht="15.75" customHeight="1" x14ac:dyDescent="0.2">
      <c r="B4829" s="9"/>
    </row>
    <row r="4830" spans="2:2" ht="15.75" customHeight="1" x14ac:dyDescent="0.2">
      <c r="B4830" s="9"/>
    </row>
    <row r="4831" spans="2:2" ht="15.75" customHeight="1" x14ac:dyDescent="0.2">
      <c r="B4831" s="9"/>
    </row>
    <row r="4832" spans="2:2" ht="15.75" customHeight="1" x14ac:dyDescent="0.2">
      <c r="B4832" s="9"/>
    </row>
    <row r="4833" spans="2:2" ht="15.75" customHeight="1" x14ac:dyDescent="0.2">
      <c r="B4833" s="9"/>
    </row>
    <row r="4834" spans="2:2" ht="15.75" customHeight="1" x14ac:dyDescent="0.2">
      <c r="B4834" s="9"/>
    </row>
    <row r="4835" spans="2:2" ht="15.75" customHeight="1" x14ac:dyDescent="0.2">
      <c r="B4835" s="9"/>
    </row>
    <row r="4836" spans="2:2" ht="15.75" customHeight="1" x14ac:dyDescent="0.2">
      <c r="B4836" s="9"/>
    </row>
    <row r="4837" spans="2:2" ht="15.75" customHeight="1" x14ac:dyDescent="0.2">
      <c r="B4837" s="9"/>
    </row>
    <row r="4838" spans="2:2" ht="15.75" customHeight="1" x14ac:dyDescent="0.2">
      <c r="B4838" s="9"/>
    </row>
    <row r="4839" spans="2:2" ht="15.75" customHeight="1" x14ac:dyDescent="0.2">
      <c r="B4839" s="9"/>
    </row>
    <row r="4840" spans="2:2" ht="15.75" customHeight="1" x14ac:dyDescent="0.2">
      <c r="B4840" s="9"/>
    </row>
    <row r="4841" spans="2:2" ht="15.75" customHeight="1" x14ac:dyDescent="0.2">
      <c r="B4841" s="9"/>
    </row>
    <row r="4842" spans="2:2" ht="15.75" customHeight="1" x14ac:dyDescent="0.2">
      <c r="B4842" s="9"/>
    </row>
    <row r="4843" spans="2:2" ht="15.75" customHeight="1" x14ac:dyDescent="0.2">
      <c r="B4843" s="9"/>
    </row>
    <row r="4844" spans="2:2" ht="15.75" customHeight="1" x14ac:dyDescent="0.2">
      <c r="B4844" s="9"/>
    </row>
    <row r="4845" spans="2:2" ht="15.75" customHeight="1" x14ac:dyDescent="0.2">
      <c r="B4845" s="9"/>
    </row>
    <row r="4846" spans="2:2" ht="15.75" customHeight="1" x14ac:dyDescent="0.2">
      <c r="B4846" s="9"/>
    </row>
    <row r="4847" spans="2:2" ht="15.75" customHeight="1" x14ac:dyDescent="0.2">
      <c r="B4847" s="9"/>
    </row>
    <row r="4848" spans="2:2" ht="15.75" customHeight="1" x14ac:dyDescent="0.2">
      <c r="B4848" s="9"/>
    </row>
    <row r="4849" spans="2:2" ht="15.75" customHeight="1" x14ac:dyDescent="0.2">
      <c r="B4849" s="9"/>
    </row>
    <row r="4850" spans="2:2" ht="15.75" customHeight="1" x14ac:dyDescent="0.2">
      <c r="B4850" s="9"/>
    </row>
    <row r="4851" spans="2:2" ht="15.75" customHeight="1" x14ac:dyDescent="0.2">
      <c r="B4851" s="9"/>
    </row>
    <row r="4852" spans="2:2" ht="15.75" customHeight="1" x14ac:dyDescent="0.2">
      <c r="B4852" s="9"/>
    </row>
    <row r="4853" spans="2:2" ht="15.75" customHeight="1" x14ac:dyDescent="0.2">
      <c r="B4853" s="9"/>
    </row>
    <row r="4854" spans="2:2" ht="15.75" customHeight="1" x14ac:dyDescent="0.2">
      <c r="B4854" s="9"/>
    </row>
    <row r="4855" spans="2:2" ht="15.75" customHeight="1" x14ac:dyDescent="0.2">
      <c r="B4855" s="9"/>
    </row>
    <row r="4856" spans="2:2" ht="15.75" customHeight="1" x14ac:dyDescent="0.2">
      <c r="B4856" s="9"/>
    </row>
    <row r="4857" spans="2:2" ht="15.75" customHeight="1" x14ac:dyDescent="0.2">
      <c r="B4857" s="9"/>
    </row>
    <row r="4858" spans="2:2" ht="15.75" customHeight="1" x14ac:dyDescent="0.2">
      <c r="B4858" s="9"/>
    </row>
    <row r="4859" spans="2:2" ht="15.75" customHeight="1" x14ac:dyDescent="0.2">
      <c r="B4859" s="9"/>
    </row>
    <row r="4860" spans="2:2" ht="15.75" customHeight="1" x14ac:dyDescent="0.2">
      <c r="B4860" s="9"/>
    </row>
    <row r="4861" spans="2:2" ht="15.75" customHeight="1" x14ac:dyDescent="0.2">
      <c r="B4861" s="9"/>
    </row>
    <row r="4862" spans="2:2" ht="15.75" customHeight="1" x14ac:dyDescent="0.2">
      <c r="B4862" s="9"/>
    </row>
    <row r="4863" spans="2:2" ht="15.75" customHeight="1" x14ac:dyDescent="0.2">
      <c r="B4863" s="9"/>
    </row>
    <row r="4864" spans="2:2" ht="15.75" customHeight="1" x14ac:dyDescent="0.2">
      <c r="B4864" s="9"/>
    </row>
    <row r="4865" spans="2:2" ht="15.75" customHeight="1" x14ac:dyDescent="0.2">
      <c r="B4865" s="9"/>
    </row>
    <row r="4866" spans="2:2" ht="15.75" customHeight="1" x14ac:dyDescent="0.2">
      <c r="B4866" s="9"/>
    </row>
    <row r="4867" spans="2:2" ht="15.75" customHeight="1" x14ac:dyDescent="0.2">
      <c r="B4867" s="9"/>
    </row>
    <row r="4868" spans="2:2" ht="15.75" customHeight="1" x14ac:dyDescent="0.2">
      <c r="B4868" s="9"/>
    </row>
    <row r="4869" spans="2:2" ht="15.75" customHeight="1" x14ac:dyDescent="0.2">
      <c r="B4869" s="9"/>
    </row>
    <row r="4870" spans="2:2" ht="15.75" customHeight="1" x14ac:dyDescent="0.2">
      <c r="B4870" s="9"/>
    </row>
    <row r="4871" spans="2:2" ht="15.75" customHeight="1" x14ac:dyDescent="0.2">
      <c r="B4871" s="9"/>
    </row>
    <row r="4872" spans="2:2" ht="15.75" customHeight="1" x14ac:dyDescent="0.2">
      <c r="B4872" s="9"/>
    </row>
    <row r="4873" spans="2:2" ht="15.75" customHeight="1" x14ac:dyDescent="0.2">
      <c r="B4873" s="9"/>
    </row>
    <row r="4874" spans="2:2" ht="15.75" customHeight="1" x14ac:dyDescent="0.2">
      <c r="B4874" s="9"/>
    </row>
    <row r="4875" spans="2:2" ht="15.75" customHeight="1" x14ac:dyDescent="0.2">
      <c r="B4875" s="9"/>
    </row>
    <row r="4876" spans="2:2" ht="15.75" customHeight="1" x14ac:dyDescent="0.2">
      <c r="B4876" s="9"/>
    </row>
    <row r="4877" spans="2:2" ht="15.75" customHeight="1" x14ac:dyDescent="0.2">
      <c r="B4877" s="9"/>
    </row>
    <row r="4878" spans="2:2" ht="15.75" customHeight="1" x14ac:dyDescent="0.2">
      <c r="B4878" s="9"/>
    </row>
    <row r="4879" spans="2:2" ht="15.75" customHeight="1" x14ac:dyDescent="0.2">
      <c r="B4879" s="9"/>
    </row>
    <row r="4880" spans="2:2" ht="15.75" customHeight="1" x14ac:dyDescent="0.2">
      <c r="B4880" s="9"/>
    </row>
    <row r="4881" spans="2:2" ht="15.75" customHeight="1" x14ac:dyDescent="0.2">
      <c r="B4881" s="9"/>
    </row>
    <row r="4882" spans="2:2" ht="15.75" customHeight="1" x14ac:dyDescent="0.2">
      <c r="B4882" s="9"/>
    </row>
    <row r="4883" spans="2:2" ht="15.75" customHeight="1" x14ac:dyDescent="0.2">
      <c r="B4883" s="9"/>
    </row>
    <row r="4884" spans="2:2" ht="15.75" customHeight="1" x14ac:dyDescent="0.2">
      <c r="B4884" s="9"/>
    </row>
    <row r="4885" spans="2:2" ht="15.75" customHeight="1" x14ac:dyDescent="0.2">
      <c r="B4885" s="9"/>
    </row>
    <row r="4886" spans="2:2" ht="15.75" customHeight="1" x14ac:dyDescent="0.2">
      <c r="B4886" s="9"/>
    </row>
    <row r="4887" spans="2:2" ht="15.75" customHeight="1" x14ac:dyDescent="0.2">
      <c r="B4887" s="9"/>
    </row>
    <row r="4888" spans="2:2" ht="15.75" customHeight="1" x14ac:dyDescent="0.2">
      <c r="B4888" s="9"/>
    </row>
    <row r="4889" spans="2:2" ht="15.75" customHeight="1" x14ac:dyDescent="0.2">
      <c r="B4889" s="9"/>
    </row>
    <row r="4890" spans="2:2" ht="15.75" customHeight="1" x14ac:dyDescent="0.2">
      <c r="B4890" s="9"/>
    </row>
    <row r="4891" spans="2:2" ht="15.75" customHeight="1" x14ac:dyDescent="0.2">
      <c r="B4891" s="9"/>
    </row>
    <row r="4892" spans="2:2" ht="15.75" customHeight="1" x14ac:dyDescent="0.2">
      <c r="B4892" s="9"/>
    </row>
    <row r="4893" spans="2:2" ht="15.75" customHeight="1" x14ac:dyDescent="0.2">
      <c r="B4893" s="9"/>
    </row>
    <row r="4894" spans="2:2" ht="15.75" customHeight="1" x14ac:dyDescent="0.2">
      <c r="B4894" s="9"/>
    </row>
    <row r="4895" spans="2:2" ht="15.75" customHeight="1" x14ac:dyDescent="0.2">
      <c r="B4895" s="9"/>
    </row>
    <row r="4896" spans="2:2" ht="15.75" customHeight="1" x14ac:dyDescent="0.2">
      <c r="B4896" s="9"/>
    </row>
    <row r="4897" spans="2:2" ht="15.75" customHeight="1" x14ac:dyDescent="0.2">
      <c r="B4897" s="9"/>
    </row>
    <row r="4898" spans="2:2" ht="15.75" customHeight="1" x14ac:dyDescent="0.2">
      <c r="B4898" s="9"/>
    </row>
    <row r="4899" spans="2:2" ht="15.75" customHeight="1" x14ac:dyDescent="0.2">
      <c r="B4899" s="9"/>
    </row>
    <row r="4900" spans="2:2" ht="15.75" customHeight="1" x14ac:dyDescent="0.2">
      <c r="B4900" s="9"/>
    </row>
    <row r="4901" spans="2:2" ht="15.75" customHeight="1" x14ac:dyDescent="0.2">
      <c r="B4901" s="9"/>
    </row>
    <row r="4902" spans="2:2" ht="15.75" customHeight="1" x14ac:dyDescent="0.2">
      <c r="B4902" s="9"/>
    </row>
    <row r="4903" spans="2:2" ht="15.75" customHeight="1" x14ac:dyDescent="0.2">
      <c r="B4903" s="9"/>
    </row>
    <row r="4904" spans="2:2" ht="15.75" customHeight="1" x14ac:dyDescent="0.2">
      <c r="B4904" s="9"/>
    </row>
    <row r="4905" spans="2:2" ht="15.75" customHeight="1" x14ac:dyDescent="0.2">
      <c r="B4905" s="9"/>
    </row>
    <row r="4906" spans="2:2" ht="15.75" customHeight="1" x14ac:dyDescent="0.2">
      <c r="B4906" s="9"/>
    </row>
    <row r="4907" spans="2:2" ht="15.75" customHeight="1" x14ac:dyDescent="0.2">
      <c r="B4907" s="9"/>
    </row>
    <row r="4908" spans="2:2" ht="15.75" customHeight="1" x14ac:dyDescent="0.2">
      <c r="B4908" s="9"/>
    </row>
    <row r="4909" spans="2:2" ht="15.75" customHeight="1" x14ac:dyDescent="0.2">
      <c r="B4909" s="9"/>
    </row>
    <row r="4910" spans="2:2" ht="15.75" customHeight="1" x14ac:dyDescent="0.2">
      <c r="B4910" s="9"/>
    </row>
    <row r="4911" spans="2:2" ht="15.75" customHeight="1" x14ac:dyDescent="0.2">
      <c r="B4911" s="9"/>
    </row>
    <row r="4912" spans="2:2" ht="15.75" customHeight="1" x14ac:dyDescent="0.2">
      <c r="B4912" s="9"/>
    </row>
    <row r="4913" spans="2:2" ht="15.75" customHeight="1" x14ac:dyDescent="0.2">
      <c r="B4913" s="9"/>
    </row>
    <row r="4914" spans="2:2" ht="15.75" customHeight="1" x14ac:dyDescent="0.2">
      <c r="B4914" s="9"/>
    </row>
    <row r="4915" spans="2:2" ht="15.75" customHeight="1" x14ac:dyDescent="0.2">
      <c r="B4915" s="9"/>
    </row>
    <row r="4916" spans="2:2" ht="15.75" customHeight="1" x14ac:dyDescent="0.2">
      <c r="B4916" s="9"/>
    </row>
    <row r="4917" spans="2:2" ht="15.75" customHeight="1" x14ac:dyDescent="0.2">
      <c r="B4917" s="9"/>
    </row>
    <row r="4918" spans="2:2" ht="15.75" customHeight="1" x14ac:dyDescent="0.2">
      <c r="B4918" s="9"/>
    </row>
    <row r="4919" spans="2:2" ht="15.75" customHeight="1" x14ac:dyDescent="0.2">
      <c r="B4919" s="9"/>
    </row>
    <row r="4920" spans="2:2" ht="15.75" customHeight="1" x14ac:dyDescent="0.2">
      <c r="B4920" s="9"/>
    </row>
    <row r="4921" spans="2:2" ht="15.75" customHeight="1" x14ac:dyDescent="0.2">
      <c r="B4921" s="9"/>
    </row>
    <row r="4922" spans="2:2" ht="15.75" customHeight="1" x14ac:dyDescent="0.2">
      <c r="B4922" s="9"/>
    </row>
    <row r="4923" spans="2:2" ht="15.75" customHeight="1" x14ac:dyDescent="0.2">
      <c r="B4923" s="9"/>
    </row>
    <row r="4924" spans="2:2" ht="15.75" customHeight="1" x14ac:dyDescent="0.2">
      <c r="B4924" s="9"/>
    </row>
    <row r="4925" spans="2:2" ht="15.75" customHeight="1" x14ac:dyDescent="0.2">
      <c r="B4925" s="9"/>
    </row>
    <row r="4926" spans="2:2" ht="15.75" customHeight="1" x14ac:dyDescent="0.2">
      <c r="B4926" s="9"/>
    </row>
    <row r="4927" spans="2:2" ht="15.75" customHeight="1" x14ac:dyDescent="0.2">
      <c r="B4927" s="9"/>
    </row>
    <row r="4928" spans="2:2" ht="15.75" customHeight="1" x14ac:dyDescent="0.2">
      <c r="B4928" s="9"/>
    </row>
    <row r="4929" spans="2:2" ht="15.75" customHeight="1" x14ac:dyDescent="0.2">
      <c r="B4929" s="9"/>
    </row>
    <row r="4930" spans="2:2" ht="15.75" customHeight="1" x14ac:dyDescent="0.2">
      <c r="B4930" s="9"/>
    </row>
    <row r="4931" spans="2:2" ht="15.75" customHeight="1" x14ac:dyDescent="0.2">
      <c r="B4931" s="9"/>
    </row>
    <row r="4932" spans="2:2" ht="15.75" customHeight="1" x14ac:dyDescent="0.2">
      <c r="B4932" s="9"/>
    </row>
    <row r="4933" spans="2:2" ht="15.75" customHeight="1" x14ac:dyDescent="0.2">
      <c r="B4933" s="9"/>
    </row>
    <row r="4934" spans="2:2" ht="15.75" customHeight="1" x14ac:dyDescent="0.2">
      <c r="B4934" s="9"/>
    </row>
    <row r="4935" spans="2:2" ht="15.75" customHeight="1" x14ac:dyDescent="0.2">
      <c r="B4935" s="9"/>
    </row>
    <row r="4936" spans="2:2" ht="15.75" customHeight="1" x14ac:dyDescent="0.2">
      <c r="B4936" s="9"/>
    </row>
    <row r="4937" spans="2:2" ht="15.75" customHeight="1" x14ac:dyDescent="0.2">
      <c r="B4937" s="9"/>
    </row>
    <row r="4938" spans="2:2" ht="15.75" customHeight="1" x14ac:dyDescent="0.2">
      <c r="B4938" s="9"/>
    </row>
    <row r="4939" spans="2:2" ht="15.75" customHeight="1" x14ac:dyDescent="0.2">
      <c r="B4939" s="9"/>
    </row>
    <row r="4940" spans="2:2" ht="15.75" customHeight="1" x14ac:dyDescent="0.2">
      <c r="B4940" s="9"/>
    </row>
    <row r="4941" spans="2:2" ht="15.75" customHeight="1" x14ac:dyDescent="0.2">
      <c r="B4941" s="9"/>
    </row>
    <row r="4942" spans="2:2" ht="15.75" customHeight="1" x14ac:dyDescent="0.2">
      <c r="B4942" s="9"/>
    </row>
    <row r="4943" spans="2:2" ht="15.75" customHeight="1" x14ac:dyDescent="0.2">
      <c r="B4943" s="9"/>
    </row>
    <row r="4944" spans="2:2" ht="15.75" customHeight="1" x14ac:dyDescent="0.2">
      <c r="B4944" s="9"/>
    </row>
    <row r="4945" spans="2:2" ht="15.75" customHeight="1" x14ac:dyDescent="0.2">
      <c r="B4945" s="9"/>
    </row>
    <row r="4946" spans="2:2" ht="15.75" customHeight="1" x14ac:dyDescent="0.2">
      <c r="B4946" s="9"/>
    </row>
    <row r="4947" spans="2:2" ht="15.75" customHeight="1" x14ac:dyDescent="0.2">
      <c r="B4947" s="9"/>
    </row>
    <row r="4948" spans="2:2" ht="15.75" customHeight="1" x14ac:dyDescent="0.2">
      <c r="B4948" s="9"/>
    </row>
    <row r="4949" spans="2:2" ht="15.75" customHeight="1" x14ac:dyDescent="0.2">
      <c r="B4949" s="9"/>
    </row>
    <row r="4950" spans="2:2" ht="15.75" customHeight="1" x14ac:dyDescent="0.2">
      <c r="B4950" s="9"/>
    </row>
    <row r="4951" spans="2:2" ht="15.75" customHeight="1" x14ac:dyDescent="0.2">
      <c r="B4951" s="9"/>
    </row>
    <row r="4952" spans="2:2" ht="15.75" customHeight="1" x14ac:dyDescent="0.2">
      <c r="B4952" s="9"/>
    </row>
    <row r="4953" spans="2:2" ht="15.75" customHeight="1" x14ac:dyDescent="0.2">
      <c r="B4953" s="9"/>
    </row>
    <row r="4954" spans="2:2" ht="15.75" customHeight="1" x14ac:dyDescent="0.2">
      <c r="B4954" s="9"/>
    </row>
    <row r="4955" spans="2:2" ht="15.75" customHeight="1" x14ac:dyDescent="0.2">
      <c r="B4955" s="9"/>
    </row>
    <row r="4956" spans="2:2" ht="15.75" customHeight="1" x14ac:dyDescent="0.2">
      <c r="B4956" s="9"/>
    </row>
    <row r="4957" spans="2:2" ht="15.75" customHeight="1" x14ac:dyDescent="0.2">
      <c r="B4957" s="9"/>
    </row>
    <row r="4958" spans="2:2" ht="15.75" customHeight="1" x14ac:dyDescent="0.2">
      <c r="B4958" s="9"/>
    </row>
    <row r="4959" spans="2:2" ht="15.75" customHeight="1" x14ac:dyDescent="0.2">
      <c r="B4959" s="9"/>
    </row>
    <row r="4960" spans="2:2" ht="15.75" customHeight="1" x14ac:dyDescent="0.2">
      <c r="B4960" s="9"/>
    </row>
    <row r="4961" spans="2:2" ht="15.75" customHeight="1" x14ac:dyDescent="0.2">
      <c r="B4961" s="9"/>
    </row>
    <row r="4962" spans="2:2" ht="15.75" customHeight="1" x14ac:dyDescent="0.2">
      <c r="B4962" s="9"/>
    </row>
    <row r="4963" spans="2:2" ht="15.75" customHeight="1" x14ac:dyDescent="0.2">
      <c r="B4963" s="9"/>
    </row>
    <row r="4964" spans="2:2" ht="15.75" customHeight="1" x14ac:dyDescent="0.2">
      <c r="B4964" s="9"/>
    </row>
    <row r="4965" spans="2:2" ht="15.75" customHeight="1" x14ac:dyDescent="0.2">
      <c r="B4965" s="9"/>
    </row>
    <row r="4966" spans="2:2" ht="15.75" customHeight="1" x14ac:dyDescent="0.2">
      <c r="B4966" s="9"/>
    </row>
    <row r="4967" spans="2:2" ht="15.75" customHeight="1" x14ac:dyDescent="0.2">
      <c r="B4967" s="9"/>
    </row>
    <row r="4968" spans="2:2" ht="15.75" customHeight="1" x14ac:dyDescent="0.2">
      <c r="B4968" s="9"/>
    </row>
    <row r="4969" spans="2:2" ht="15.75" customHeight="1" x14ac:dyDescent="0.2">
      <c r="B4969" s="9"/>
    </row>
    <row r="4970" spans="2:2" ht="15.75" customHeight="1" x14ac:dyDescent="0.2">
      <c r="B4970" s="9"/>
    </row>
    <row r="4971" spans="2:2" ht="15.75" customHeight="1" x14ac:dyDescent="0.2">
      <c r="B4971" s="9"/>
    </row>
    <row r="4972" spans="2:2" ht="15.75" customHeight="1" x14ac:dyDescent="0.2">
      <c r="B4972" s="9"/>
    </row>
    <row r="4973" spans="2:2" ht="15.75" customHeight="1" x14ac:dyDescent="0.2">
      <c r="B4973" s="9"/>
    </row>
    <row r="4974" spans="2:2" ht="15.75" customHeight="1" x14ac:dyDescent="0.2">
      <c r="B4974" s="9"/>
    </row>
    <row r="4975" spans="2:2" ht="15.75" customHeight="1" x14ac:dyDescent="0.2">
      <c r="B4975" s="9"/>
    </row>
    <row r="4976" spans="2:2" ht="15.75" customHeight="1" x14ac:dyDescent="0.2">
      <c r="B4976" s="9"/>
    </row>
    <row r="4977" spans="2:2" ht="15.75" customHeight="1" x14ac:dyDescent="0.2">
      <c r="B4977" s="9"/>
    </row>
    <row r="4978" spans="2:2" ht="15.75" customHeight="1" x14ac:dyDescent="0.2">
      <c r="B4978" s="9"/>
    </row>
    <row r="4979" spans="2:2" ht="15.75" customHeight="1" x14ac:dyDescent="0.2">
      <c r="B4979" s="9"/>
    </row>
    <row r="4980" spans="2:2" ht="15.75" customHeight="1" x14ac:dyDescent="0.2">
      <c r="B4980" s="9"/>
    </row>
    <row r="4981" spans="2:2" ht="15.75" customHeight="1" x14ac:dyDescent="0.2">
      <c r="B4981" s="9"/>
    </row>
    <row r="4982" spans="2:2" ht="15.75" customHeight="1" x14ac:dyDescent="0.2">
      <c r="B4982" s="9"/>
    </row>
    <row r="4983" spans="2:2" ht="15.75" customHeight="1" x14ac:dyDescent="0.2">
      <c r="B4983" s="9"/>
    </row>
    <row r="4984" spans="2:2" ht="15.75" customHeight="1" x14ac:dyDescent="0.2">
      <c r="B4984" s="9"/>
    </row>
    <row r="4985" spans="2:2" ht="15.75" customHeight="1" x14ac:dyDescent="0.2">
      <c r="B4985" s="9"/>
    </row>
    <row r="4986" spans="2:2" ht="15.75" customHeight="1" x14ac:dyDescent="0.2">
      <c r="B4986" s="9"/>
    </row>
    <row r="4987" spans="2:2" ht="15.75" customHeight="1" x14ac:dyDescent="0.2">
      <c r="B4987" s="9"/>
    </row>
    <row r="4988" spans="2:2" ht="15.75" customHeight="1" x14ac:dyDescent="0.2">
      <c r="B4988" s="9"/>
    </row>
    <row r="4989" spans="2:2" ht="15.75" customHeight="1" x14ac:dyDescent="0.2">
      <c r="B4989" s="9"/>
    </row>
    <row r="4990" spans="2:2" ht="15.75" customHeight="1" x14ac:dyDescent="0.2">
      <c r="B4990" s="9"/>
    </row>
    <row r="4991" spans="2:2" ht="15.75" customHeight="1" x14ac:dyDescent="0.2">
      <c r="B4991" s="9"/>
    </row>
    <row r="4992" spans="2:2" ht="15.75" customHeight="1" x14ac:dyDescent="0.2">
      <c r="B4992" s="9"/>
    </row>
    <row r="4993" spans="2:2" ht="15.75" customHeight="1" x14ac:dyDescent="0.2">
      <c r="B4993" s="9"/>
    </row>
    <row r="4994" spans="2:2" ht="15.75" customHeight="1" x14ac:dyDescent="0.2">
      <c r="B4994" s="9"/>
    </row>
    <row r="4995" spans="2:2" ht="15.75" customHeight="1" x14ac:dyDescent="0.2">
      <c r="B4995" s="9"/>
    </row>
    <row r="4996" spans="2:2" ht="15.75" customHeight="1" x14ac:dyDescent="0.2">
      <c r="B4996" s="9"/>
    </row>
    <row r="4997" spans="2:2" ht="15.75" customHeight="1" x14ac:dyDescent="0.2">
      <c r="B4997" s="9"/>
    </row>
    <row r="4998" spans="2:2" ht="15.75" customHeight="1" x14ac:dyDescent="0.2">
      <c r="B4998" s="9"/>
    </row>
    <row r="4999" spans="2:2" ht="15.75" customHeight="1" x14ac:dyDescent="0.2">
      <c r="B4999" s="9"/>
    </row>
    <row r="5000" spans="2:2" ht="15.75" customHeight="1" x14ac:dyDescent="0.2">
      <c r="B5000" s="9"/>
    </row>
    <row r="5001" spans="2:2" ht="15.75" customHeight="1" x14ac:dyDescent="0.2">
      <c r="B5001" s="9"/>
    </row>
    <row r="5002" spans="2:2" ht="15.75" customHeight="1" x14ac:dyDescent="0.2">
      <c r="B5002" s="9"/>
    </row>
    <row r="5003" spans="2:2" ht="15.75" customHeight="1" x14ac:dyDescent="0.2">
      <c r="B5003" s="9"/>
    </row>
    <row r="5004" spans="2:2" ht="15.75" customHeight="1" x14ac:dyDescent="0.2">
      <c r="B5004" s="9"/>
    </row>
    <row r="5005" spans="2:2" ht="15.75" customHeight="1" x14ac:dyDescent="0.2">
      <c r="B5005" s="9"/>
    </row>
    <row r="5006" spans="2:2" ht="15.75" customHeight="1" x14ac:dyDescent="0.2">
      <c r="B5006" s="9"/>
    </row>
    <row r="5007" spans="2:2" ht="15.75" customHeight="1" x14ac:dyDescent="0.2">
      <c r="B5007" s="9"/>
    </row>
    <row r="5008" spans="2:2" ht="15.75" customHeight="1" x14ac:dyDescent="0.2">
      <c r="B5008" s="9"/>
    </row>
    <row r="5009" spans="2:2" ht="15.75" customHeight="1" x14ac:dyDescent="0.2">
      <c r="B5009" s="9"/>
    </row>
    <row r="5010" spans="2:2" ht="15.75" customHeight="1" x14ac:dyDescent="0.2">
      <c r="B5010" s="9"/>
    </row>
    <row r="5011" spans="2:2" ht="15.75" customHeight="1" x14ac:dyDescent="0.2">
      <c r="B5011" s="9"/>
    </row>
    <row r="5012" spans="2:2" ht="15.75" customHeight="1" x14ac:dyDescent="0.2">
      <c r="B5012" s="9"/>
    </row>
    <row r="5013" spans="2:2" ht="15.75" customHeight="1" x14ac:dyDescent="0.2">
      <c r="B5013" s="9"/>
    </row>
    <row r="5014" spans="2:2" ht="15.75" customHeight="1" x14ac:dyDescent="0.2">
      <c r="B5014" s="9"/>
    </row>
    <row r="5015" spans="2:2" ht="15.75" customHeight="1" x14ac:dyDescent="0.2">
      <c r="B5015" s="9"/>
    </row>
    <row r="5016" spans="2:2" ht="15.75" customHeight="1" x14ac:dyDescent="0.2">
      <c r="B5016" s="9"/>
    </row>
    <row r="5017" spans="2:2" ht="15.75" customHeight="1" x14ac:dyDescent="0.2">
      <c r="B5017" s="9"/>
    </row>
    <row r="5018" spans="2:2" ht="15.75" customHeight="1" x14ac:dyDescent="0.2">
      <c r="B5018" s="9"/>
    </row>
    <row r="5019" spans="2:2" ht="15.75" customHeight="1" x14ac:dyDescent="0.2">
      <c r="B5019" s="9"/>
    </row>
    <row r="5020" spans="2:2" ht="15.75" customHeight="1" x14ac:dyDescent="0.2">
      <c r="B5020" s="9"/>
    </row>
    <row r="5021" spans="2:2" ht="15.75" customHeight="1" x14ac:dyDescent="0.2">
      <c r="B5021" s="9"/>
    </row>
    <row r="5022" spans="2:2" ht="15.75" customHeight="1" x14ac:dyDescent="0.2">
      <c r="B5022" s="9"/>
    </row>
    <row r="5023" spans="2:2" ht="15.75" customHeight="1" x14ac:dyDescent="0.2">
      <c r="B5023" s="9"/>
    </row>
    <row r="5024" spans="2:2" ht="15.75" customHeight="1" x14ac:dyDescent="0.2">
      <c r="B5024" s="9"/>
    </row>
    <row r="5025" spans="2:2" ht="15.75" customHeight="1" x14ac:dyDescent="0.2">
      <c r="B5025" s="9"/>
    </row>
    <row r="5026" spans="2:2" ht="15.75" customHeight="1" x14ac:dyDescent="0.2">
      <c r="B5026" s="9"/>
    </row>
    <row r="5027" spans="2:2" ht="15.75" customHeight="1" x14ac:dyDescent="0.2">
      <c r="B5027" s="9"/>
    </row>
    <row r="5028" spans="2:2" ht="15.75" customHeight="1" x14ac:dyDescent="0.2">
      <c r="B5028" s="9"/>
    </row>
    <row r="5029" spans="2:2" ht="15.75" customHeight="1" x14ac:dyDescent="0.2">
      <c r="B5029" s="9"/>
    </row>
    <row r="5030" spans="2:2" ht="15.75" customHeight="1" x14ac:dyDescent="0.2">
      <c r="B5030" s="9"/>
    </row>
    <row r="5031" spans="2:2" ht="15.75" customHeight="1" x14ac:dyDescent="0.2">
      <c r="B5031" s="9"/>
    </row>
    <row r="5032" spans="2:2" ht="15.75" customHeight="1" x14ac:dyDescent="0.2">
      <c r="B5032" s="9"/>
    </row>
    <row r="5033" spans="2:2" ht="15.75" customHeight="1" x14ac:dyDescent="0.2">
      <c r="B5033" s="9"/>
    </row>
    <row r="5034" spans="2:2" ht="15.75" customHeight="1" x14ac:dyDescent="0.2">
      <c r="B5034" s="9"/>
    </row>
    <row r="5035" spans="2:2" ht="15.75" customHeight="1" x14ac:dyDescent="0.2">
      <c r="B5035" s="9"/>
    </row>
    <row r="5036" spans="2:2" ht="15.75" customHeight="1" x14ac:dyDescent="0.2">
      <c r="B5036" s="9"/>
    </row>
    <row r="5037" spans="2:2" ht="15.75" customHeight="1" x14ac:dyDescent="0.2">
      <c r="B5037" s="9"/>
    </row>
    <row r="5038" spans="2:2" ht="15.75" customHeight="1" x14ac:dyDescent="0.2">
      <c r="B5038" s="9"/>
    </row>
    <row r="5039" spans="2:2" ht="15.75" customHeight="1" x14ac:dyDescent="0.2">
      <c r="B5039" s="9"/>
    </row>
    <row r="5040" spans="2:2" ht="15.75" customHeight="1" x14ac:dyDescent="0.2">
      <c r="B5040" s="9"/>
    </row>
    <row r="5041" spans="2:2" ht="15.75" customHeight="1" x14ac:dyDescent="0.2">
      <c r="B5041" s="9"/>
    </row>
    <row r="5042" spans="2:2" ht="15.75" customHeight="1" x14ac:dyDescent="0.2">
      <c r="B5042" s="9"/>
    </row>
    <row r="5043" spans="2:2" ht="15.75" customHeight="1" x14ac:dyDescent="0.2">
      <c r="B5043" s="9"/>
    </row>
    <row r="5044" spans="2:2" ht="15.75" customHeight="1" x14ac:dyDescent="0.2">
      <c r="B5044" s="9"/>
    </row>
    <row r="5045" spans="2:2" ht="15.75" customHeight="1" x14ac:dyDescent="0.2">
      <c r="B5045" s="9"/>
    </row>
    <row r="5046" spans="2:2" ht="15.75" customHeight="1" x14ac:dyDescent="0.2">
      <c r="B5046" s="9"/>
    </row>
    <row r="5047" spans="2:2" ht="15.75" customHeight="1" x14ac:dyDescent="0.2">
      <c r="B5047" s="9"/>
    </row>
    <row r="5048" spans="2:2" ht="15.75" customHeight="1" x14ac:dyDescent="0.2">
      <c r="B5048" s="9"/>
    </row>
    <row r="5049" spans="2:2" ht="15.75" customHeight="1" x14ac:dyDescent="0.2">
      <c r="B5049" s="9"/>
    </row>
    <row r="5050" spans="2:2" ht="15.75" customHeight="1" x14ac:dyDescent="0.2">
      <c r="B5050" s="9"/>
    </row>
    <row r="5051" spans="2:2" ht="15.75" customHeight="1" x14ac:dyDescent="0.2">
      <c r="B5051" s="9"/>
    </row>
    <row r="5052" spans="2:2" ht="15.75" customHeight="1" x14ac:dyDescent="0.2">
      <c r="B5052" s="9"/>
    </row>
    <row r="5053" spans="2:2" ht="15.75" customHeight="1" x14ac:dyDescent="0.2">
      <c r="B5053" s="9"/>
    </row>
    <row r="5054" spans="2:2" ht="15.75" customHeight="1" x14ac:dyDescent="0.2">
      <c r="B5054" s="9"/>
    </row>
    <row r="5055" spans="2:2" ht="15.75" customHeight="1" x14ac:dyDescent="0.2">
      <c r="B5055" s="9"/>
    </row>
    <row r="5056" spans="2:2" ht="15.75" customHeight="1" x14ac:dyDescent="0.2">
      <c r="B5056" s="9"/>
    </row>
    <row r="5057" spans="2:2" ht="15.75" customHeight="1" x14ac:dyDescent="0.2">
      <c r="B5057" s="9"/>
    </row>
    <row r="5058" spans="2:2" ht="15.75" customHeight="1" x14ac:dyDescent="0.2">
      <c r="B5058" s="9"/>
    </row>
    <row r="5059" spans="2:2" ht="15.75" customHeight="1" x14ac:dyDescent="0.2">
      <c r="B5059" s="9"/>
    </row>
    <row r="5060" spans="2:2" ht="15.75" customHeight="1" x14ac:dyDescent="0.2">
      <c r="B5060" s="9"/>
    </row>
    <row r="5061" spans="2:2" ht="15.75" customHeight="1" x14ac:dyDescent="0.2">
      <c r="B5061" s="9"/>
    </row>
    <row r="5062" spans="2:2" ht="15.75" customHeight="1" x14ac:dyDescent="0.2">
      <c r="B5062" s="9"/>
    </row>
    <row r="5063" spans="2:2" ht="15.75" customHeight="1" x14ac:dyDescent="0.2">
      <c r="B5063" s="9"/>
    </row>
    <row r="5064" spans="2:2" ht="15.75" customHeight="1" x14ac:dyDescent="0.2">
      <c r="B5064" s="9"/>
    </row>
    <row r="5065" spans="2:2" ht="15.75" customHeight="1" x14ac:dyDescent="0.2">
      <c r="B5065" s="9"/>
    </row>
    <row r="5066" spans="2:2" ht="15.75" customHeight="1" x14ac:dyDescent="0.2">
      <c r="B5066" s="9"/>
    </row>
    <row r="5067" spans="2:2" ht="15.75" customHeight="1" x14ac:dyDescent="0.2">
      <c r="B5067" s="9"/>
    </row>
    <row r="5068" spans="2:2" ht="15.75" customHeight="1" x14ac:dyDescent="0.2">
      <c r="B5068" s="9"/>
    </row>
    <row r="5069" spans="2:2" ht="15.75" customHeight="1" x14ac:dyDescent="0.2">
      <c r="B5069" s="9"/>
    </row>
    <row r="5070" spans="2:2" ht="15.75" customHeight="1" x14ac:dyDescent="0.2">
      <c r="B5070" s="9"/>
    </row>
    <row r="5071" spans="2:2" ht="15.75" customHeight="1" x14ac:dyDescent="0.2">
      <c r="B5071" s="9"/>
    </row>
    <row r="5072" spans="2:2" ht="15.75" customHeight="1" x14ac:dyDescent="0.2">
      <c r="B5072" s="9"/>
    </row>
    <row r="5073" spans="2:2" ht="15.75" customHeight="1" x14ac:dyDescent="0.2">
      <c r="B5073" s="9"/>
    </row>
    <row r="5074" spans="2:2" ht="15.75" customHeight="1" x14ac:dyDescent="0.2">
      <c r="B5074" s="9"/>
    </row>
    <row r="5075" spans="2:2" ht="15.75" customHeight="1" x14ac:dyDescent="0.2">
      <c r="B5075" s="9"/>
    </row>
    <row r="5076" spans="2:2" ht="15.75" customHeight="1" x14ac:dyDescent="0.2">
      <c r="B5076" s="9"/>
    </row>
    <row r="5077" spans="2:2" ht="15.75" customHeight="1" x14ac:dyDescent="0.2">
      <c r="B5077" s="9"/>
    </row>
    <row r="5078" spans="2:2" ht="15.75" customHeight="1" x14ac:dyDescent="0.2">
      <c r="B5078" s="9"/>
    </row>
    <row r="5079" spans="2:2" ht="15.75" customHeight="1" x14ac:dyDescent="0.2">
      <c r="B5079" s="9"/>
    </row>
    <row r="5080" spans="2:2" ht="15.75" customHeight="1" x14ac:dyDescent="0.2">
      <c r="B5080" s="9"/>
    </row>
    <row r="5081" spans="2:2" ht="15.75" customHeight="1" x14ac:dyDescent="0.2">
      <c r="B5081" s="9"/>
    </row>
    <row r="5082" spans="2:2" ht="15.75" customHeight="1" x14ac:dyDescent="0.2">
      <c r="B5082" s="9"/>
    </row>
    <row r="5083" spans="2:2" ht="15.75" customHeight="1" x14ac:dyDescent="0.2">
      <c r="B5083" s="9"/>
    </row>
    <row r="5084" spans="2:2" ht="15.75" customHeight="1" x14ac:dyDescent="0.2">
      <c r="B5084" s="9"/>
    </row>
    <row r="5085" spans="2:2" ht="15.75" customHeight="1" x14ac:dyDescent="0.2">
      <c r="B5085" s="9"/>
    </row>
    <row r="5086" spans="2:2" ht="15.75" customHeight="1" x14ac:dyDescent="0.2">
      <c r="B5086" s="9"/>
    </row>
    <row r="5087" spans="2:2" ht="15.75" customHeight="1" x14ac:dyDescent="0.2">
      <c r="B5087" s="9"/>
    </row>
    <row r="5088" spans="2:2" ht="15.75" customHeight="1" x14ac:dyDescent="0.2">
      <c r="B5088" s="9"/>
    </row>
    <row r="5089" spans="2:2" ht="15.75" customHeight="1" x14ac:dyDescent="0.2">
      <c r="B5089" s="9"/>
    </row>
    <row r="5090" spans="2:2" ht="15.75" customHeight="1" x14ac:dyDescent="0.2">
      <c r="B5090" s="9"/>
    </row>
    <row r="5091" spans="2:2" ht="15.75" customHeight="1" x14ac:dyDescent="0.2">
      <c r="B5091" s="9"/>
    </row>
    <row r="5092" spans="2:2" ht="15.75" customHeight="1" x14ac:dyDescent="0.2">
      <c r="B5092" s="9"/>
    </row>
    <row r="5093" spans="2:2" ht="15.75" customHeight="1" x14ac:dyDescent="0.2">
      <c r="B5093" s="9"/>
    </row>
    <row r="5094" spans="2:2" ht="15.75" customHeight="1" x14ac:dyDescent="0.2">
      <c r="B5094" s="9"/>
    </row>
    <row r="5095" spans="2:2" ht="15.75" customHeight="1" x14ac:dyDescent="0.2">
      <c r="B5095" s="9"/>
    </row>
    <row r="5096" spans="2:2" ht="15.75" customHeight="1" x14ac:dyDescent="0.2">
      <c r="B5096" s="9"/>
    </row>
    <row r="5097" spans="2:2" ht="15.75" customHeight="1" x14ac:dyDescent="0.2">
      <c r="B5097" s="9"/>
    </row>
    <row r="5098" spans="2:2" ht="15.75" customHeight="1" x14ac:dyDescent="0.2">
      <c r="B5098" s="9"/>
    </row>
    <row r="5099" spans="2:2" ht="15.75" customHeight="1" x14ac:dyDescent="0.2">
      <c r="B5099" s="9"/>
    </row>
    <row r="5100" spans="2:2" ht="15.75" customHeight="1" x14ac:dyDescent="0.2">
      <c r="B5100" s="9"/>
    </row>
    <row r="5101" spans="2:2" ht="15.75" customHeight="1" x14ac:dyDescent="0.2">
      <c r="B5101" s="9"/>
    </row>
    <row r="5102" spans="2:2" ht="15.75" customHeight="1" x14ac:dyDescent="0.2">
      <c r="B5102" s="9"/>
    </row>
    <row r="5103" spans="2:2" ht="15.75" customHeight="1" x14ac:dyDescent="0.2">
      <c r="B5103" s="9"/>
    </row>
    <row r="5104" spans="2:2" ht="15.75" customHeight="1" x14ac:dyDescent="0.2">
      <c r="B5104" s="9"/>
    </row>
    <row r="5105" spans="2:2" ht="15.75" customHeight="1" x14ac:dyDescent="0.2">
      <c r="B5105" s="9"/>
    </row>
    <row r="5106" spans="2:2" ht="15.75" customHeight="1" x14ac:dyDescent="0.2">
      <c r="B5106" s="9"/>
    </row>
    <row r="5107" spans="2:2" ht="15.75" customHeight="1" x14ac:dyDescent="0.2">
      <c r="B5107" s="9"/>
    </row>
    <row r="5108" spans="2:2" ht="15.75" customHeight="1" x14ac:dyDescent="0.2">
      <c r="B5108" s="9"/>
    </row>
    <row r="5109" spans="2:2" ht="15.75" customHeight="1" x14ac:dyDescent="0.2">
      <c r="B5109" s="9"/>
    </row>
    <row r="5110" spans="2:2" ht="15.75" customHeight="1" x14ac:dyDescent="0.2">
      <c r="B5110" s="9"/>
    </row>
    <row r="5111" spans="2:2" ht="15.75" customHeight="1" x14ac:dyDescent="0.2">
      <c r="B5111" s="9"/>
    </row>
    <row r="5112" spans="2:2" ht="15.75" customHeight="1" x14ac:dyDescent="0.2">
      <c r="B5112" s="9"/>
    </row>
    <row r="5113" spans="2:2" ht="15.75" customHeight="1" x14ac:dyDescent="0.2">
      <c r="B5113" s="9"/>
    </row>
    <row r="5114" spans="2:2" ht="15.75" customHeight="1" x14ac:dyDescent="0.2">
      <c r="B5114" s="9"/>
    </row>
    <row r="5115" spans="2:2" ht="15.75" customHeight="1" x14ac:dyDescent="0.2">
      <c r="B5115" s="9"/>
    </row>
    <row r="5116" spans="2:2" ht="15.75" customHeight="1" x14ac:dyDescent="0.2">
      <c r="B5116" s="9"/>
    </row>
    <row r="5117" spans="2:2" ht="15.75" customHeight="1" x14ac:dyDescent="0.2">
      <c r="B5117" s="9"/>
    </row>
    <row r="5118" spans="2:2" ht="15.75" customHeight="1" x14ac:dyDescent="0.2">
      <c r="B5118" s="9"/>
    </row>
    <row r="5119" spans="2:2" ht="15.75" customHeight="1" x14ac:dyDescent="0.2">
      <c r="B5119" s="9"/>
    </row>
    <row r="5120" spans="2:2" ht="15.75" customHeight="1" x14ac:dyDescent="0.2">
      <c r="B5120" s="9"/>
    </row>
    <row r="5121" spans="2:2" ht="15.75" customHeight="1" x14ac:dyDescent="0.2">
      <c r="B5121" s="9"/>
    </row>
    <row r="5122" spans="2:2" ht="15.75" customHeight="1" x14ac:dyDescent="0.2">
      <c r="B5122" s="9"/>
    </row>
    <row r="5123" spans="2:2" ht="15.75" customHeight="1" x14ac:dyDescent="0.2">
      <c r="B5123" s="9"/>
    </row>
    <row r="5124" spans="2:2" ht="15.75" customHeight="1" x14ac:dyDescent="0.2">
      <c r="B5124" s="9"/>
    </row>
    <row r="5125" spans="2:2" ht="15.75" customHeight="1" x14ac:dyDescent="0.2">
      <c r="B5125" s="9"/>
    </row>
    <row r="5126" spans="2:2" ht="15.75" customHeight="1" x14ac:dyDescent="0.2">
      <c r="B5126" s="9"/>
    </row>
    <row r="5127" spans="2:2" ht="15.75" customHeight="1" x14ac:dyDescent="0.2">
      <c r="B5127" s="9"/>
    </row>
    <row r="5128" spans="2:2" ht="15.75" customHeight="1" x14ac:dyDescent="0.2">
      <c r="B5128" s="9"/>
    </row>
    <row r="5129" spans="2:2" ht="15.75" customHeight="1" x14ac:dyDescent="0.2">
      <c r="B5129" s="9"/>
    </row>
    <row r="5130" spans="2:2" ht="15.75" customHeight="1" x14ac:dyDescent="0.2">
      <c r="B5130" s="9"/>
    </row>
    <row r="5131" spans="2:2" ht="15.75" customHeight="1" x14ac:dyDescent="0.2">
      <c r="B5131" s="9"/>
    </row>
    <row r="5132" spans="2:2" ht="15.75" customHeight="1" x14ac:dyDescent="0.2">
      <c r="B5132" s="9"/>
    </row>
    <row r="5133" spans="2:2" ht="15.75" customHeight="1" x14ac:dyDescent="0.2">
      <c r="B5133" s="9"/>
    </row>
    <row r="5134" spans="2:2" ht="15.75" customHeight="1" x14ac:dyDescent="0.2">
      <c r="B5134" s="9"/>
    </row>
    <row r="5135" spans="2:2" ht="15.75" customHeight="1" x14ac:dyDescent="0.2">
      <c r="B5135" s="9"/>
    </row>
    <row r="5136" spans="2:2" ht="15.75" customHeight="1" x14ac:dyDescent="0.2">
      <c r="B5136" s="9"/>
    </row>
    <row r="5137" spans="2:2" ht="15.75" customHeight="1" x14ac:dyDescent="0.2">
      <c r="B5137" s="9"/>
    </row>
    <row r="5138" spans="2:2" ht="15.75" customHeight="1" x14ac:dyDescent="0.2">
      <c r="B5138" s="9"/>
    </row>
    <row r="5139" spans="2:2" ht="15.75" customHeight="1" x14ac:dyDescent="0.2">
      <c r="B5139" s="9"/>
    </row>
    <row r="5140" spans="2:2" ht="15.75" customHeight="1" x14ac:dyDescent="0.2">
      <c r="B5140" s="9"/>
    </row>
    <row r="5141" spans="2:2" ht="15.75" customHeight="1" x14ac:dyDescent="0.2">
      <c r="B5141" s="9"/>
    </row>
    <row r="5142" spans="2:2" ht="15.75" customHeight="1" x14ac:dyDescent="0.2">
      <c r="B5142" s="9"/>
    </row>
    <row r="5143" spans="2:2" ht="15.75" customHeight="1" x14ac:dyDescent="0.2">
      <c r="B5143" s="9"/>
    </row>
    <row r="5144" spans="2:2" ht="15.75" customHeight="1" x14ac:dyDescent="0.2">
      <c r="B5144" s="9"/>
    </row>
    <row r="5145" spans="2:2" ht="15.75" customHeight="1" x14ac:dyDescent="0.2">
      <c r="B5145" s="9"/>
    </row>
    <row r="5146" spans="2:2" ht="15.75" customHeight="1" x14ac:dyDescent="0.2">
      <c r="B5146" s="9"/>
    </row>
    <row r="5147" spans="2:2" ht="15.75" customHeight="1" x14ac:dyDescent="0.2">
      <c r="B5147" s="9"/>
    </row>
    <row r="5148" spans="2:2" ht="15.75" customHeight="1" x14ac:dyDescent="0.2">
      <c r="B5148" s="9"/>
    </row>
    <row r="5149" spans="2:2" ht="15.75" customHeight="1" x14ac:dyDescent="0.2">
      <c r="B5149" s="9"/>
    </row>
    <row r="5150" spans="2:2" ht="15.75" customHeight="1" x14ac:dyDescent="0.2">
      <c r="B5150" s="9"/>
    </row>
    <row r="5151" spans="2:2" ht="15.75" customHeight="1" x14ac:dyDescent="0.2">
      <c r="B5151" s="9"/>
    </row>
    <row r="5152" spans="2:2" ht="15.75" customHeight="1" x14ac:dyDescent="0.2">
      <c r="B5152" s="9"/>
    </row>
    <row r="5153" spans="2:2" ht="15.75" customHeight="1" x14ac:dyDescent="0.2">
      <c r="B5153" s="9"/>
    </row>
    <row r="5154" spans="2:2" ht="15.75" customHeight="1" x14ac:dyDescent="0.2">
      <c r="B5154" s="9"/>
    </row>
    <row r="5155" spans="2:2" ht="15.75" customHeight="1" x14ac:dyDescent="0.2">
      <c r="B5155" s="9"/>
    </row>
    <row r="5156" spans="2:2" ht="15.75" customHeight="1" x14ac:dyDescent="0.2">
      <c r="B5156" s="9"/>
    </row>
    <row r="5157" spans="2:2" ht="15.75" customHeight="1" x14ac:dyDescent="0.2">
      <c r="B5157" s="9"/>
    </row>
    <row r="5158" spans="2:2" ht="15.75" customHeight="1" x14ac:dyDescent="0.2">
      <c r="B5158" s="9"/>
    </row>
    <row r="5159" spans="2:2" ht="15.75" customHeight="1" x14ac:dyDescent="0.2">
      <c r="B5159" s="9"/>
    </row>
    <row r="5160" spans="2:2" ht="15.75" customHeight="1" x14ac:dyDescent="0.2">
      <c r="B5160" s="9"/>
    </row>
    <row r="5161" spans="2:2" ht="15.75" customHeight="1" x14ac:dyDescent="0.2">
      <c r="B5161" s="9"/>
    </row>
    <row r="5162" spans="2:2" ht="15.75" customHeight="1" x14ac:dyDescent="0.2">
      <c r="B5162" s="9"/>
    </row>
    <row r="5163" spans="2:2" ht="15.75" customHeight="1" x14ac:dyDescent="0.2">
      <c r="B5163" s="9"/>
    </row>
    <row r="5164" spans="2:2" ht="15.75" customHeight="1" x14ac:dyDescent="0.2">
      <c r="B5164" s="9"/>
    </row>
    <row r="5165" spans="2:2" ht="15.75" customHeight="1" x14ac:dyDescent="0.2">
      <c r="B5165" s="9"/>
    </row>
    <row r="5166" spans="2:2" ht="15.75" customHeight="1" x14ac:dyDescent="0.2">
      <c r="B5166" s="9"/>
    </row>
    <row r="5167" spans="2:2" ht="15.75" customHeight="1" x14ac:dyDescent="0.2">
      <c r="B5167" s="9"/>
    </row>
    <row r="5168" spans="2:2" ht="15.75" customHeight="1" x14ac:dyDescent="0.2">
      <c r="B5168" s="9"/>
    </row>
    <row r="5169" spans="2:2" ht="15.75" customHeight="1" x14ac:dyDescent="0.2">
      <c r="B5169" s="9"/>
    </row>
    <row r="5170" spans="2:2" ht="15.75" customHeight="1" x14ac:dyDescent="0.2">
      <c r="B5170" s="9"/>
    </row>
    <row r="5171" spans="2:2" ht="15.75" customHeight="1" x14ac:dyDescent="0.2">
      <c r="B5171" s="9"/>
    </row>
    <row r="5172" spans="2:2" ht="15.75" customHeight="1" x14ac:dyDescent="0.2">
      <c r="B5172" s="9"/>
    </row>
    <row r="5173" spans="2:2" ht="15.75" customHeight="1" x14ac:dyDescent="0.2">
      <c r="B5173" s="9"/>
    </row>
    <row r="5174" spans="2:2" ht="15.75" customHeight="1" x14ac:dyDescent="0.2">
      <c r="B5174" s="9"/>
    </row>
    <row r="5175" spans="2:2" ht="15.75" customHeight="1" x14ac:dyDescent="0.2">
      <c r="B5175" s="9"/>
    </row>
    <row r="5176" spans="2:2" ht="15.75" customHeight="1" x14ac:dyDescent="0.2">
      <c r="B5176" s="9"/>
    </row>
    <row r="5177" spans="2:2" ht="15.75" customHeight="1" x14ac:dyDescent="0.2">
      <c r="B5177" s="9"/>
    </row>
    <row r="5178" spans="2:2" ht="15.75" customHeight="1" x14ac:dyDescent="0.2">
      <c r="B5178" s="9"/>
    </row>
    <row r="5179" spans="2:2" ht="15.75" customHeight="1" x14ac:dyDescent="0.2">
      <c r="B5179" s="9"/>
    </row>
    <row r="5180" spans="2:2" ht="15.75" customHeight="1" x14ac:dyDescent="0.2">
      <c r="B5180" s="9"/>
    </row>
    <row r="5181" spans="2:2" ht="15.75" customHeight="1" x14ac:dyDescent="0.2">
      <c r="B5181" s="9"/>
    </row>
    <row r="5182" spans="2:2" ht="15.75" customHeight="1" x14ac:dyDescent="0.2">
      <c r="B5182" s="9"/>
    </row>
    <row r="5183" spans="2:2" ht="15.75" customHeight="1" x14ac:dyDescent="0.2">
      <c r="B5183" s="9"/>
    </row>
    <row r="5184" spans="2:2" ht="15.75" customHeight="1" x14ac:dyDescent="0.2">
      <c r="B5184" s="9"/>
    </row>
    <row r="5185" spans="2:2" ht="15.75" customHeight="1" x14ac:dyDescent="0.2">
      <c r="B5185" s="9"/>
    </row>
    <row r="5186" spans="2:2" ht="15.75" customHeight="1" x14ac:dyDescent="0.2">
      <c r="B5186" s="9"/>
    </row>
    <row r="5187" spans="2:2" ht="15.75" customHeight="1" x14ac:dyDescent="0.2">
      <c r="B5187" s="9"/>
    </row>
    <row r="5188" spans="2:2" ht="15.75" customHeight="1" x14ac:dyDescent="0.2">
      <c r="B5188" s="9"/>
    </row>
    <row r="5189" spans="2:2" ht="15.75" customHeight="1" x14ac:dyDescent="0.2">
      <c r="B5189" s="9"/>
    </row>
    <row r="5190" spans="2:2" ht="15.75" customHeight="1" x14ac:dyDescent="0.2">
      <c r="B5190" s="9"/>
    </row>
    <row r="5191" spans="2:2" ht="15.75" customHeight="1" x14ac:dyDescent="0.2">
      <c r="B5191" s="9"/>
    </row>
    <row r="5192" spans="2:2" ht="15.75" customHeight="1" x14ac:dyDescent="0.2">
      <c r="B5192" s="9"/>
    </row>
    <row r="5193" spans="2:2" ht="15.75" customHeight="1" x14ac:dyDescent="0.2">
      <c r="B5193" s="9"/>
    </row>
    <row r="5194" spans="2:2" ht="15.75" customHeight="1" x14ac:dyDescent="0.2">
      <c r="B5194" s="9"/>
    </row>
    <row r="5195" spans="2:2" ht="15.75" customHeight="1" x14ac:dyDescent="0.2">
      <c r="B5195" s="9"/>
    </row>
    <row r="5196" spans="2:2" ht="15.75" customHeight="1" x14ac:dyDescent="0.2">
      <c r="B5196" s="9"/>
    </row>
    <row r="5197" spans="2:2" ht="15.75" customHeight="1" x14ac:dyDescent="0.2">
      <c r="B5197" s="9"/>
    </row>
    <row r="5198" spans="2:2" ht="15.75" customHeight="1" x14ac:dyDescent="0.2">
      <c r="B5198" s="9"/>
    </row>
    <row r="5199" spans="2:2" ht="15.75" customHeight="1" x14ac:dyDescent="0.2">
      <c r="B5199" s="9"/>
    </row>
    <row r="5200" spans="2:2" ht="15.75" customHeight="1" x14ac:dyDescent="0.2">
      <c r="B5200" s="9"/>
    </row>
    <row r="5201" spans="2:2" ht="15.75" customHeight="1" x14ac:dyDescent="0.2">
      <c r="B5201" s="9"/>
    </row>
    <row r="5202" spans="2:2" ht="15.75" customHeight="1" x14ac:dyDescent="0.2">
      <c r="B5202" s="9"/>
    </row>
    <row r="5203" spans="2:2" ht="15.75" customHeight="1" x14ac:dyDescent="0.2">
      <c r="B5203" s="9"/>
    </row>
    <row r="5204" spans="2:2" ht="15.75" customHeight="1" x14ac:dyDescent="0.2">
      <c r="B5204" s="9"/>
    </row>
    <row r="5205" spans="2:2" ht="15.75" customHeight="1" x14ac:dyDescent="0.2">
      <c r="B5205" s="9"/>
    </row>
    <row r="5206" spans="2:2" ht="15.75" customHeight="1" x14ac:dyDescent="0.2">
      <c r="B5206" s="9"/>
    </row>
    <row r="5207" spans="2:2" ht="15.75" customHeight="1" x14ac:dyDescent="0.2">
      <c r="B5207" s="9"/>
    </row>
    <row r="5208" spans="2:2" ht="15.75" customHeight="1" x14ac:dyDescent="0.2">
      <c r="B5208" s="9"/>
    </row>
    <row r="5209" spans="2:2" ht="15.75" customHeight="1" x14ac:dyDescent="0.2">
      <c r="B5209" s="9"/>
    </row>
    <row r="5210" spans="2:2" ht="15.75" customHeight="1" x14ac:dyDescent="0.2">
      <c r="B5210" s="9"/>
    </row>
    <row r="5211" spans="2:2" ht="15.75" customHeight="1" x14ac:dyDescent="0.2">
      <c r="B5211" s="9"/>
    </row>
    <row r="5212" spans="2:2" ht="15.75" customHeight="1" x14ac:dyDescent="0.2">
      <c r="B5212" s="9"/>
    </row>
    <row r="5213" spans="2:2" ht="15.75" customHeight="1" x14ac:dyDescent="0.2">
      <c r="B5213" s="9"/>
    </row>
    <row r="5214" spans="2:2" ht="15.75" customHeight="1" x14ac:dyDescent="0.2">
      <c r="B5214" s="9"/>
    </row>
    <row r="5215" spans="2:2" ht="15.75" customHeight="1" x14ac:dyDescent="0.2">
      <c r="B5215" s="9"/>
    </row>
    <row r="5216" spans="2:2" ht="15.75" customHeight="1" x14ac:dyDescent="0.2">
      <c r="B5216" s="9"/>
    </row>
    <row r="5217" spans="2:2" ht="15.75" customHeight="1" x14ac:dyDescent="0.2">
      <c r="B5217" s="9"/>
    </row>
    <row r="5218" spans="2:2" ht="15.75" customHeight="1" x14ac:dyDescent="0.2">
      <c r="B5218" s="9"/>
    </row>
    <row r="5219" spans="2:2" ht="15.75" customHeight="1" x14ac:dyDescent="0.2">
      <c r="B5219" s="9"/>
    </row>
    <row r="5220" spans="2:2" ht="15.75" customHeight="1" x14ac:dyDescent="0.2">
      <c r="B5220" s="9"/>
    </row>
    <row r="5221" spans="2:2" ht="15.75" customHeight="1" x14ac:dyDescent="0.2">
      <c r="B5221" s="9"/>
    </row>
    <row r="5222" spans="2:2" ht="15.75" customHeight="1" x14ac:dyDescent="0.2">
      <c r="B5222" s="9"/>
    </row>
    <row r="5223" spans="2:2" ht="15.75" customHeight="1" x14ac:dyDescent="0.2">
      <c r="B5223" s="9"/>
    </row>
    <row r="5224" spans="2:2" ht="15.75" customHeight="1" x14ac:dyDescent="0.2">
      <c r="B5224" s="9"/>
    </row>
    <row r="5225" spans="2:2" ht="15.75" customHeight="1" x14ac:dyDescent="0.2">
      <c r="B5225" s="9"/>
    </row>
    <row r="5226" spans="2:2" ht="15.75" customHeight="1" x14ac:dyDescent="0.2">
      <c r="B5226" s="9"/>
    </row>
    <row r="5227" spans="2:2" ht="15.75" customHeight="1" x14ac:dyDescent="0.2">
      <c r="B5227" s="9"/>
    </row>
    <row r="5228" spans="2:2" ht="15.75" customHeight="1" x14ac:dyDescent="0.2">
      <c r="B5228" s="9"/>
    </row>
    <row r="5229" spans="2:2" ht="15.75" customHeight="1" x14ac:dyDescent="0.2">
      <c r="B5229" s="9"/>
    </row>
    <row r="5230" spans="2:2" ht="15.75" customHeight="1" x14ac:dyDescent="0.2">
      <c r="B5230" s="9"/>
    </row>
    <row r="5231" spans="2:2" ht="15.75" customHeight="1" x14ac:dyDescent="0.2">
      <c r="B5231" s="9"/>
    </row>
    <row r="5232" spans="2:2" ht="15.75" customHeight="1" x14ac:dyDescent="0.2">
      <c r="B5232" s="9"/>
    </row>
    <row r="5233" spans="2:2" ht="15.75" customHeight="1" x14ac:dyDescent="0.2">
      <c r="B5233" s="9"/>
    </row>
    <row r="5234" spans="2:2" ht="15.75" customHeight="1" x14ac:dyDescent="0.2">
      <c r="B5234" s="9"/>
    </row>
    <row r="5235" spans="2:2" ht="15.75" customHeight="1" x14ac:dyDescent="0.2">
      <c r="B5235" s="9"/>
    </row>
    <row r="5236" spans="2:2" ht="15.75" customHeight="1" x14ac:dyDescent="0.2">
      <c r="B5236" s="9"/>
    </row>
    <row r="5237" spans="2:2" ht="15.75" customHeight="1" x14ac:dyDescent="0.2">
      <c r="B5237" s="9"/>
    </row>
    <row r="5238" spans="2:2" ht="15.75" customHeight="1" x14ac:dyDescent="0.2">
      <c r="B5238" s="9"/>
    </row>
    <row r="5239" spans="2:2" ht="15.75" customHeight="1" x14ac:dyDescent="0.2">
      <c r="B5239" s="9"/>
    </row>
    <row r="5240" spans="2:2" ht="15.75" customHeight="1" x14ac:dyDescent="0.2">
      <c r="B5240" s="9"/>
    </row>
    <row r="5241" spans="2:2" ht="15.75" customHeight="1" x14ac:dyDescent="0.2">
      <c r="B5241" s="9"/>
    </row>
    <row r="5242" spans="2:2" ht="15.75" customHeight="1" x14ac:dyDescent="0.2">
      <c r="B5242" s="9"/>
    </row>
    <row r="5243" spans="2:2" ht="15.75" customHeight="1" x14ac:dyDescent="0.2">
      <c r="B5243" s="9"/>
    </row>
    <row r="5244" spans="2:2" ht="15.75" customHeight="1" x14ac:dyDescent="0.2">
      <c r="B5244" s="9"/>
    </row>
    <row r="5245" spans="2:2" ht="15.75" customHeight="1" x14ac:dyDescent="0.2">
      <c r="B5245" s="9"/>
    </row>
    <row r="5246" spans="2:2" ht="15.75" customHeight="1" x14ac:dyDescent="0.2">
      <c r="B5246" s="9"/>
    </row>
    <row r="5247" spans="2:2" ht="15.75" customHeight="1" x14ac:dyDescent="0.2">
      <c r="B5247" s="9"/>
    </row>
    <row r="5248" spans="2:2" ht="15.75" customHeight="1" x14ac:dyDescent="0.2">
      <c r="B5248" s="9"/>
    </row>
    <row r="5249" spans="2:2" ht="15.75" customHeight="1" x14ac:dyDescent="0.2">
      <c r="B5249" s="9"/>
    </row>
    <row r="5250" spans="2:2" ht="15.75" customHeight="1" x14ac:dyDescent="0.2">
      <c r="B5250" s="9"/>
    </row>
    <row r="5251" spans="2:2" ht="15.75" customHeight="1" x14ac:dyDescent="0.2">
      <c r="B5251" s="9"/>
    </row>
    <row r="5252" spans="2:2" ht="15.75" customHeight="1" x14ac:dyDescent="0.2">
      <c r="B5252" s="9"/>
    </row>
    <row r="5253" spans="2:2" ht="15.75" customHeight="1" x14ac:dyDescent="0.2">
      <c r="B5253" s="9"/>
    </row>
    <row r="5254" spans="2:2" ht="15.75" customHeight="1" x14ac:dyDescent="0.2">
      <c r="B5254" s="9"/>
    </row>
    <row r="5255" spans="2:2" ht="15.75" customHeight="1" x14ac:dyDescent="0.2">
      <c r="B5255" s="9"/>
    </row>
    <row r="5256" spans="2:2" ht="15.75" customHeight="1" x14ac:dyDescent="0.2">
      <c r="B5256" s="9"/>
    </row>
    <row r="5257" spans="2:2" ht="15.75" customHeight="1" x14ac:dyDescent="0.2">
      <c r="B5257" s="9"/>
    </row>
    <row r="5258" spans="2:2" ht="15.75" customHeight="1" x14ac:dyDescent="0.2">
      <c r="B5258" s="9"/>
    </row>
    <row r="5259" spans="2:2" ht="15.75" customHeight="1" x14ac:dyDescent="0.2">
      <c r="B5259" s="9"/>
    </row>
    <row r="5260" spans="2:2" ht="15.75" customHeight="1" x14ac:dyDescent="0.2">
      <c r="B5260" s="9"/>
    </row>
    <row r="5261" spans="2:2" ht="15.75" customHeight="1" x14ac:dyDescent="0.2">
      <c r="B5261" s="9"/>
    </row>
    <row r="5262" spans="2:2" ht="15.75" customHeight="1" x14ac:dyDescent="0.2">
      <c r="B5262" s="9"/>
    </row>
    <row r="5263" spans="2:2" ht="15.75" customHeight="1" x14ac:dyDescent="0.2">
      <c r="B5263" s="9"/>
    </row>
    <row r="5264" spans="2:2" ht="15.75" customHeight="1" x14ac:dyDescent="0.2">
      <c r="B5264" s="9"/>
    </row>
    <row r="5265" spans="2:2" ht="15.75" customHeight="1" x14ac:dyDescent="0.2">
      <c r="B5265" s="9"/>
    </row>
    <row r="5266" spans="2:2" ht="15.75" customHeight="1" x14ac:dyDescent="0.2">
      <c r="B5266" s="9"/>
    </row>
    <row r="5267" spans="2:2" ht="15.75" customHeight="1" x14ac:dyDescent="0.2">
      <c r="B5267" s="9"/>
    </row>
    <row r="5268" spans="2:2" ht="15.75" customHeight="1" x14ac:dyDescent="0.2">
      <c r="B5268" s="9"/>
    </row>
    <row r="5269" spans="2:2" ht="15.75" customHeight="1" x14ac:dyDescent="0.2">
      <c r="B5269" s="9"/>
    </row>
    <row r="5270" spans="2:2" ht="15.75" customHeight="1" x14ac:dyDescent="0.2">
      <c r="B5270" s="9"/>
    </row>
    <row r="5271" spans="2:2" ht="15.75" customHeight="1" x14ac:dyDescent="0.2">
      <c r="B5271" s="9"/>
    </row>
    <row r="5272" spans="2:2" ht="15.75" customHeight="1" x14ac:dyDescent="0.2">
      <c r="B5272" s="9"/>
    </row>
    <row r="5273" spans="2:2" ht="15.75" customHeight="1" x14ac:dyDescent="0.2">
      <c r="B5273" s="9"/>
    </row>
    <row r="5274" spans="2:2" ht="15.75" customHeight="1" x14ac:dyDescent="0.2">
      <c r="B5274" s="9"/>
    </row>
    <row r="5275" spans="2:2" ht="15.75" customHeight="1" x14ac:dyDescent="0.2">
      <c r="B5275" s="9"/>
    </row>
    <row r="5276" spans="2:2" ht="15.75" customHeight="1" x14ac:dyDescent="0.2">
      <c r="B5276" s="9"/>
    </row>
    <row r="5277" spans="2:2" ht="15.75" customHeight="1" x14ac:dyDescent="0.2">
      <c r="B5277" s="9"/>
    </row>
    <row r="5278" spans="2:2" ht="15.75" customHeight="1" x14ac:dyDescent="0.2">
      <c r="B5278" s="9"/>
    </row>
    <row r="5279" spans="2:2" ht="15.75" customHeight="1" x14ac:dyDescent="0.2">
      <c r="B5279" s="9"/>
    </row>
    <row r="5280" spans="2:2" ht="15.75" customHeight="1" x14ac:dyDescent="0.2">
      <c r="B5280" s="9"/>
    </row>
    <row r="5281" spans="2:2" ht="15.75" customHeight="1" x14ac:dyDescent="0.2">
      <c r="B5281" s="9"/>
    </row>
    <row r="5282" spans="2:2" ht="15.75" customHeight="1" x14ac:dyDescent="0.2">
      <c r="B5282" s="9"/>
    </row>
    <row r="5283" spans="2:2" ht="15.75" customHeight="1" x14ac:dyDescent="0.2">
      <c r="B5283" s="9"/>
    </row>
    <row r="5284" spans="2:2" ht="15.75" customHeight="1" x14ac:dyDescent="0.2">
      <c r="B5284" s="9"/>
    </row>
    <row r="5285" spans="2:2" ht="15.75" customHeight="1" x14ac:dyDescent="0.2">
      <c r="B5285" s="9"/>
    </row>
    <row r="5286" spans="2:2" ht="15.75" customHeight="1" x14ac:dyDescent="0.2">
      <c r="B5286" s="9"/>
    </row>
    <row r="5287" spans="2:2" ht="15.75" customHeight="1" x14ac:dyDescent="0.2">
      <c r="B5287" s="9"/>
    </row>
    <row r="5288" spans="2:2" ht="15.75" customHeight="1" x14ac:dyDescent="0.2">
      <c r="B5288" s="9"/>
    </row>
    <row r="5289" spans="2:2" ht="15.75" customHeight="1" x14ac:dyDescent="0.2">
      <c r="B5289" s="9"/>
    </row>
    <row r="5290" spans="2:2" ht="15.75" customHeight="1" x14ac:dyDescent="0.2">
      <c r="B5290" s="9"/>
    </row>
    <row r="5291" spans="2:2" ht="15.75" customHeight="1" x14ac:dyDescent="0.2">
      <c r="B5291" s="9"/>
    </row>
    <row r="5292" spans="2:2" ht="15.75" customHeight="1" x14ac:dyDescent="0.2">
      <c r="B5292" s="9"/>
    </row>
    <row r="5293" spans="2:2" ht="15.75" customHeight="1" x14ac:dyDescent="0.2">
      <c r="B5293" s="9"/>
    </row>
    <row r="5294" spans="2:2" ht="15.75" customHeight="1" x14ac:dyDescent="0.2">
      <c r="B5294" s="9"/>
    </row>
    <row r="5295" spans="2:2" ht="15.75" customHeight="1" x14ac:dyDescent="0.2">
      <c r="B5295" s="9"/>
    </row>
    <row r="5296" spans="2:2" ht="15.75" customHeight="1" x14ac:dyDescent="0.2">
      <c r="B5296" s="9"/>
    </row>
    <row r="5297" spans="2:2" ht="15.75" customHeight="1" x14ac:dyDescent="0.2">
      <c r="B5297" s="9"/>
    </row>
    <row r="5298" spans="2:2" ht="15.75" customHeight="1" x14ac:dyDescent="0.2">
      <c r="B5298" s="9"/>
    </row>
    <row r="5299" spans="2:2" ht="15.75" customHeight="1" x14ac:dyDescent="0.2">
      <c r="B5299" s="9"/>
    </row>
    <row r="5300" spans="2:2" ht="15.75" customHeight="1" x14ac:dyDescent="0.2">
      <c r="B5300" s="9"/>
    </row>
    <row r="5301" spans="2:2" ht="15.75" customHeight="1" x14ac:dyDescent="0.2">
      <c r="B5301" s="9"/>
    </row>
    <row r="5302" spans="2:2" ht="15.75" customHeight="1" x14ac:dyDescent="0.2">
      <c r="B5302" s="9"/>
    </row>
    <row r="5303" spans="2:2" ht="15.75" customHeight="1" x14ac:dyDescent="0.2">
      <c r="B5303" s="9"/>
    </row>
    <row r="5304" spans="2:2" ht="15.75" customHeight="1" x14ac:dyDescent="0.2">
      <c r="B5304" s="9"/>
    </row>
    <row r="5305" spans="2:2" ht="15.75" customHeight="1" x14ac:dyDescent="0.2">
      <c r="B5305" s="9"/>
    </row>
    <row r="5306" spans="2:2" ht="15.75" customHeight="1" x14ac:dyDescent="0.2">
      <c r="B5306" s="9"/>
    </row>
    <row r="5307" spans="2:2" ht="15.75" customHeight="1" x14ac:dyDescent="0.2">
      <c r="B5307" s="9"/>
    </row>
    <row r="5308" spans="2:2" ht="15.75" customHeight="1" x14ac:dyDescent="0.2">
      <c r="B5308" s="9"/>
    </row>
    <row r="5309" spans="2:2" ht="15.75" customHeight="1" x14ac:dyDescent="0.2">
      <c r="B5309" s="9"/>
    </row>
    <row r="5310" spans="2:2" ht="15.75" customHeight="1" x14ac:dyDescent="0.2">
      <c r="B5310" s="9"/>
    </row>
    <row r="5311" spans="2:2" ht="15.75" customHeight="1" x14ac:dyDescent="0.2">
      <c r="B5311" s="9"/>
    </row>
    <row r="5312" spans="2:2" ht="15.75" customHeight="1" x14ac:dyDescent="0.2">
      <c r="B5312" s="9"/>
    </row>
    <row r="5313" spans="2:2" ht="15.75" customHeight="1" x14ac:dyDescent="0.2">
      <c r="B5313" s="9"/>
    </row>
    <row r="5314" spans="2:2" ht="15.75" customHeight="1" x14ac:dyDescent="0.2">
      <c r="B5314" s="9"/>
    </row>
    <row r="5315" spans="2:2" ht="15.75" customHeight="1" x14ac:dyDescent="0.2">
      <c r="B5315" s="9"/>
    </row>
    <row r="5316" spans="2:2" ht="15.75" customHeight="1" x14ac:dyDescent="0.2">
      <c r="B5316" s="9"/>
    </row>
    <row r="5317" spans="2:2" ht="15.75" customHeight="1" x14ac:dyDescent="0.2">
      <c r="B5317" s="9"/>
    </row>
    <row r="5318" spans="2:2" ht="15.75" customHeight="1" x14ac:dyDescent="0.2">
      <c r="B5318" s="9"/>
    </row>
    <row r="5319" spans="2:2" ht="15.75" customHeight="1" x14ac:dyDescent="0.2">
      <c r="B5319" s="9"/>
    </row>
    <row r="5320" spans="2:2" ht="15.75" customHeight="1" x14ac:dyDescent="0.2">
      <c r="B5320" s="9"/>
    </row>
    <row r="5321" spans="2:2" ht="15.75" customHeight="1" x14ac:dyDescent="0.2">
      <c r="B5321" s="9"/>
    </row>
    <row r="5322" spans="2:2" ht="15.75" customHeight="1" x14ac:dyDescent="0.2">
      <c r="B5322" s="9"/>
    </row>
    <row r="5323" spans="2:2" ht="15.75" customHeight="1" x14ac:dyDescent="0.2">
      <c r="B5323" s="9"/>
    </row>
    <row r="5324" spans="2:2" ht="15.75" customHeight="1" x14ac:dyDescent="0.2">
      <c r="B5324" s="9"/>
    </row>
    <row r="5325" spans="2:2" ht="15.75" customHeight="1" x14ac:dyDescent="0.2">
      <c r="B5325" s="9"/>
    </row>
    <row r="5326" spans="2:2" ht="15.75" customHeight="1" x14ac:dyDescent="0.2">
      <c r="B5326" s="9"/>
    </row>
    <row r="5327" spans="2:2" ht="15.75" customHeight="1" x14ac:dyDescent="0.2">
      <c r="B5327" s="9"/>
    </row>
    <row r="5328" spans="2:2" ht="15.75" customHeight="1" x14ac:dyDescent="0.2">
      <c r="B5328" s="9"/>
    </row>
    <row r="5329" spans="2:2" ht="15.75" customHeight="1" x14ac:dyDescent="0.2">
      <c r="B5329" s="9"/>
    </row>
    <row r="5330" spans="2:2" ht="15.75" customHeight="1" x14ac:dyDescent="0.2">
      <c r="B5330" s="9"/>
    </row>
    <row r="5331" spans="2:2" ht="15.75" customHeight="1" x14ac:dyDescent="0.2">
      <c r="B5331" s="9"/>
    </row>
    <row r="5332" spans="2:2" ht="15.75" customHeight="1" x14ac:dyDescent="0.2">
      <c r="B5332" s="9"/>
    </row>
    <row r="5333" spans="2:2" ht="15.75" customHeight="1" x14ac:dyDescent="0.2">
      <c r="B5333" s="9"/>
    </row>
    <row r="5334" spans="2:2" ht="15.75" customHeight="1" x14ac:dyDescent="0.2">
      <c r="B5334" s="9"/>
    </row>
    <row r="5335" spans="2:2" ht="15.75" customHeight="1" x14ac:dyDescent="0.2">
      <c r="B5335" s="9"/>
    </row>
    <row r="5336" spans="2:2" ht="15.75" customHeight="1" x14ac:dyDescent="0.2">
      <c r="B5336" s="9"/>
    </row>
    <row r="5337" spans="2:2" ht="15.75" customHeight="1" x14ac:dyDescent="0.2">
      <c r="B5337" s="9"/>
    </row>
    <row r="5338" spans="2:2" ht="15.75" customHeight="1" x14ac:dyDescent="0.2">
      <c r="B5338" s="9"/>
    </row>
    <row r="5339" spans="2:2" ht="15.75" customHeight="1" x14ac:dyDescent="0.2">
      <c r="B5339" s="9"/>
    </row>
    <row r="5340" spans="2:2" ht="15.75" customHeight="1" x14ac:dyDescent="0.2">
      <c r="B5340" s="9"/>
    </row>
    <row r="5341" spans="2:2" ht="15.75" customHeight="1" x14ac:dyDescent="0.2">
      <c r="B5341" s="9"/>
    </row>
    <row r="5342" spans="2:2" ht="15.75" customHeight="1" x14ac:dyDescent="0.2">
      <c r="B5342" s="9"/>
    </row>
    <row r="5343" spans="2:2" ht="15.75" customHeight="1" x14ac:dyDescent="0.2">
      <c r="B5343" s="9"/>
    </row>
    <row r="5344" spans="2:2" ht="15.75" customHeight="1" x14ac:dyDescent="0.2">
      <c r="B5344" s="9"/>
    </row>
    <row r="5345" spans="2:2" ht="15.75" customHeight="1" x14ac:dyDescent="0.2">
      <c r="B5345" s="9"/>
    </row>
    <row r="5346" spans="2:2" ht="15.75" customHeight="1" x14ac:dyDescent="0.2">
      <c r="B5346" s="9"/>
    </row>
    <row r="5347" spans="2:2" ht="15.75" customHeight="1" x14ac:dyDescent="0.2">
      <c r="B5347" s="9"/>
    </row>
    <row r="5348" spans="2:2" ht="15.75" customHeight="1" x14ac:dyDescent="0.2">
      <c r="B5348" s="9"/>
    </row>
    <row r="5349" spans="2:2" ht="15.75" customHeight="1" x14ac:dyDescent="0.2">
      <c r="B5349" s="9"/>
    </row>
    <row r="5350" spans="2:2" ht="15.75" customHeight="1" x14ac:dyDescent="0.2">
      <c r="B5350" s="9"/>
    </row>
    <row r="5351" spans="2:2" ht="15.75" customHeight="1" x14ac:dyDescent="0.2">
      <c r="B5351" s="9"/>
    </row>
    <row r="5352" spans="2:2" ht="15.75" customHeight="1" x14ac:dyDescent="0.2">
      <c r="B5352" s="9"/>
    </row>
    <row r="5353" spans="2:2" ht="15.75" customHeight="1" x14ac:dyDescent="0.2">
      <c r="B5353" s="9"/>
    </row>
    <row r="5354" spans="2:2" ht="15.75" customHeight="1" x14ac:dyDescent="0.2">
      <c r="B5354" s="9"/>
    </row>
    <row r="5355" spans="2:2" ht="15.75" customHeight="1" x14ac:dyDescent="0.2">
      <c r="B5355" s="9"/>
    </row>
    <row r="5356" spans="2:2" ht="15.75" customHeight="1" x14ac:dyDescent="0.2">
      <c r="B5356" s="9"/>
    </row>
    <row r="5357" spans="2:2" ht="15.75" customHeight="1" x14ac:dyDescent="0.2">
      <c r="B5357" s="9"/>
    </row>
    <row r="5358" spans="2:2" ht="15.75" customHeight="1" x14ac:dyDescent="0.2">
      <c r="B5358" s="9"/>
    </row>
    <row r="5359" spans="2:2" ht="15.75" customHeight="1" x14ac:dyDescent="0.2">
      <c r="B5359" s="9"/>
    </row>
    <row r="5360" spans="2:2" ht="15.75" customHeight="1" x14ac:dyDescent="0.2">
      <c r="B5360" s="9"/>
    </row>
    <row r="5361" spans="2:2" ht="15.75" customHeight="1" x14ac:dyDescent="0.2">
      <c r="B5361" s="9"/>
    </row>
    <row r="5362" spans="2:2" ht="15.75" customHeight="1" x14ac:dyDescent="0.2">
      <c r="B5362" s="9"/>
    </row>
    <row r="5363" spans="2:2" ht="15.75" customHeight="1" x14ac:dyDescent="0.2">
      <c r="B5363" s="9"/>
    </row>
    <row r="5364" spans="2:2" ht="15.75" customHeight="1" x14ac:dyDescent="0.2">
      <c r="B5364" s="9"/>
    </row>
    <row r="5365" spans="2:2" ht="15.75" customHeight="1" x14ac:dyDescent="0.2">
      <c r="B5365" s="9"/>
    </row>
    <row r="5366" spans="2:2" ht="15.75" customHeight="1" x14ac:dyDescent="0.2">
      <c r="B5366" s="9"/>
    </row>
    <row r="5367" spans="2:2" ht="15.75" customHeight="1" x14ac:dyDescent="0.2">
      <c r="B5367" s="9"/>
    </row>
    <row r="5368" spans="2:2" ht="15.75" customHeight="1" x14ac:dyDescent="0.2">
      <c r="B5368" s="9"/>
    </row>
    <row r="5369" spans="2:2" ht="15.75" customHeight="1" x14ac:dyDescent="0.2">
      <c r="B5369" s="9"/>
    </row>
    <row r="5370" spans="2:2" ht="15.75" customHeight="1" x14ac:dyDescent="0.2">
      <c r="B5370" s="9"/>
    </row>
    <row r="5371" spans="2:2" ht="15.75" customHeight="1" x14ac:dyDescent="0.2">
      <c r="B5371" s="9"/>
    </row>
    <row r="5372" spans="2:2" ht="15.75" customHeight="1" x14ac:dyDescent="0.2">
      <c r="B5372" s="9"/>
    </row>
    <row r="5373" spans="2:2" ht="15.75" customHeight="1" x14ac:dyDescent="0.2">
      <c r="B5373" s="9"/>
    </row>
    <row r="5374" spans="2:2" ht="15.75" customHeight="1" x14ac:dyDescent="0.2">
      <c r="B5374" s="9"/>
    </row>
    <row r="5375" spans="2:2" ht="15.75" customHeight="1" x14ac:dyDescent="0.2">
      <c r="B5375" s="9"/>
    </row>
    <row r="5376" spans="2:2" ht="15.75" customHeight="1" x14ac:dyDescent="0.2">
      <c r="B5376" s="9"/>
    </row>
    <row r="5377" spans="2:2" ht="15.75" customHeight="1" x14ac:dyDescent="0.2">
      <c r="B5377" s="9"/>
    </row>
    <row r="5378" spans="2:2" ht="15.75" customHeight="1" x14ac:dyDescent="0.2">
      <c r="B5378" s="9"/>
    </row>
    <row r="5379" spans="2:2" ht="15.75" customHeight="1" x14ac:dyDescent="0.2">
      <c r="B5379" s="9"/>
    </row>
    <row r="5380" spans="2:2" ht="15.75" customHeight="1" x14ac:dyDescent="0.2">
      <c r="B5380" s="9"/>
    </row>
    <row r="5381" spans="2:2" ht="15.75" customHeight="1" x14ac:dyDescent="0.2">
      <c r="B5381" s="9"/>
    </row>
    <row r="5382" spans="2:2" ht="15.75" customHeight="1" x14ac:dyDescent="0.2">
      <c r="B5382" s="9"/>
    </row>
    <row r="5383" spans="2:2" ht="15.75" customHeight="1" x14ac:dyDescent="0.2">
      <c r="B5383" s="9"/>
    </row>
    <row r="5384" spans="2:2" ht="15.75" customHeight="1" x14ac:dyDescent="0.2">
      <c r="B5384" s="9"/>
    </row>
    <row r="5385" spans="2:2" ht="15.75" customHeight="1" x14ac:dyDescent="0.2">
      <c r="B5385" s="9"/>
    </row>
    <row r="5386" spans="2:2" ht="15.75" customHeight="1" x14ac:dyDescent="0.2">
      <c r="B5386" s="9"/>
    </row>
    <row r="5387" spans="2:2" ht="15.75" customHeight="1" x14ac:dyDescent="0.2">
      <c r="B5387" s="9"/>
    </row>
    <row r="5388" spans="2:2" ht="15.75" customHeight="1" x14ac:dyDescent="0.2">
      <c r="B5388" s="9"/>
    </row>
    <row r="5389" spans="2:2" ht="15.75" customHeight="1" x14ac:dyDescent="0.2">
      <c r="B5389" s="9"/>
    </row>
    <row r="5390" spans="2:2" ht="15.75" customHeight="1" x14ac:dyDescent="0.2">
      <c r="B5390" s="9"/>
    </row>
    <row r="5391" spans="2:2" ht="15.75" customHeight="1" x14ac:dyDescent="0.2">
      <c r="B5391" s="9"/>
    </row>
    <row r="5392" spans="2:2" ht="15.75" customHeight="1" x14ac:dyDescent="0.2">
      <c r="B5392" s="9"/>
    </row>
    <row r="5393" spans="2:2" ht="15.75" customHeight="1" x14ac:dyDescent="0.2">
      <c r="B5393" s="9"/>
    </row>
    <row r="5394" spans="2:2" ht="15.75" customHeight="1" x14ac:dyDescent="0.2">
      <c r="B5394" s="9"/>
    </row>
    <row r="5395" spans="2:2" ht="15.75" customHeight="1" x14ac:dyDescent="0.2">
      <c r="B5395" s="9"/>
    </row>
    <row r="5396" spans="2:2" ht="15.75" customHeight="1" x14ac:dyDescent="0.2">
      <c r="B5396" s="9"/>
    </row>
    <row r="5397" spans="2:2" ht="15.75" customHeight="1" x14ac:dyDescent="0.2">
      <c r="B5397" s="9"/>
    </row>
    <row r="5398" spans="2:2" ht="15.75" customHeight="1" x14ac:dyDescent="0.2">
      <c r="B5398" s="9"/>
    </row>
    <row r="5399" spans="2:2" ht="15.75" customHeight="1" x14ac:dyDescent="0.2">
      <c r="B5399" s="9"/>
    </row>
    <row r="5400" spans="2:2" ht="15.75" customHeight="1" x14ac:dyDescent="0.2">
      <c r="B5400" s="9"/>
    </row>
    <row r="5401" spans="2:2" ht="15.75" customHeight="1" x14ac:dyDescent="0.2">
      <c r="B5401" s="9"/>
    </row>
    <row r="5402" spans="2:2" ht="15.75" customHeight="1" x14ac:dyDescent="0.2">
      <c r="B5402" s="9"/>
    </row>
    <row r="5403" spans="2:2" ht="15.75" customHeight="1" x14ac:dyDescent="0.2">
      <c r="B5403" s="9"/>
    </row>
    <row r="5404" spans="2:2" ht="15.75" customHeight="1" x14ac:dyDescent="0.2">
      <c r="B5404" s="9"/>
    </row>
    <row r="5405" spans="2:2" ht="15.75" customHeight="1" x14ac:dyDescent="0.2">
      <c r="B5405" s="9"/>
    </row>
    <row r="5406" spans="2:2" ht="15.75" customHeight="1" x14ac:dyDescent="0.2">
      <c r="B5406" s="9"/>
    </row>
    <row r="5407" spans="2:2" ht="15.75" customHeight="1" x14ac:dyDescent="0.2">
      <c r="B5407" s="9"/>
    </row>
    <row r="5408" spans="2:2" ht="15.75" customHeight="1" x14ac:dyDescent="0.2">
      <c r="B5408" s="9"/>
    </row>
    <row r="5409" spans="2:2" ht="15.75" customHeight="1" x14ac:dyDescent="0.2">
      <c r="B5409" s="9"/>
    </row>
    <row r="5410" spans="2:2" ht="15.75" customHeight="1" x14ac:dyDescent="0.2">
      <c r="B5410" s="9"/>
    </row>
    <row r="5411" spans="2:2" ht="15.75" customHeight="1" x14ac:dyDescent="0.2">
      <c r="B5411" s="9"/>
    </row>
    <row r="5412" spans="2:2" ht="15.75" customHeight="1" x14ac:dyDescent="0.2">
      <c r="B5412" s="9"/>
    </row>
    <row r="5413" spans="2:2" ht="15.75" customHeight="1" x14ac:dyDescent="0.2">
      <c r="B5413" s="9"/>
    </row>
    <row r="5414" spans="2:2" ht="15.75" customHeight="1" x14ac:dyDescent="0.2">
      <c r="B5414" s="9"/>
    </row>
    <row r="5415" spans="2:2" ht="15.75" customHeight="1" x14ac:dyDescent="0.2">
      <c r="B5415" s="9"/>
    </row>
    <row r="5416" spans="2:2" ht="15.75" customHeight="1" x14ac:dyDescent="0.2">
      <c r="B5416" s="9"/>
    </row>
    <row r="5417" spans="2:2" ht="15.75" customHeight="1" x14ac:dyDescent="0.2">
      <c r="B5417" s="9"/>
    </row>
    <row r="5418" spans="2:2" ht="15.75" customHeight="1" x14ac:dyDescent="0.2">
      <c r="B5418" s="9"/>
    </row>
    <row r="5419" spans="2:2" ht="15.75" customHeight="1" x14ac:dyDescent="0.2">
      <c r="B5419" s="9"/>
    </row>
    <row r="5420" spans="2:2" ht="15.75" customHeight="1" x14ac:dyDescent="0.2">
      <c r="B5420" s="9"/>
    </row>
    <row r="5421" spans="2:2" ht="15.75" customHeight="1" x14ac:dyDescent="0.2">
      <c r="B5421" s="9"/>
    </row>
    <row r="5422" spans="2:2" ht="15.75" customHeight="1" x14ac:dyDescent="0.2">
      <c r="B5422" s="9"/>
    </row>
    <row r="5423" spans="2:2" ht="15.75" customHeight="1" x14ac:dyDescent="0.2">
      <c r="B5423" s="9"/>
    </row>
    <row r="5424" spans="2:2" ht="15.75" customHeight="1" x14ac:dyDescent="0.2">
      <c r="B5424" s="9"/>
    </row>
    <row r="5425" spans="2:2" ht="15.75" customHeight="1" x14ac:dyDescent="0.2">
      <c r="B5425" s="9"/>
    </row>
    <row r="5426" spans="2:2" ht="15.75" customHeight="1" x14ac:dyDescent="0.2">
      <c r="B5426" s="9"/>
    </row>
    <row r="5427" spans="2:2" ht="15.75" customHeight="1" x14ac:dyDescent="0.2">
      <c r="B5427" s="9"/>
    </row>
    <row r="5428" spans="2:2" ht="15.75" customHeight="1" x14ac:dyDescent="0.2">
      <c r="B5428" s="9"/>
    </row>
    <row r="5429" spans="2:2" ht="15.75" customHeight="1" x14ac:dyDescent="0.2">
      <c r="B5429" s="9"/>
    </row>
    <row r="5430" spans="2:2" ht="15.75" customHeight="1" x14ac:dyDescent="0.2">
      <c r="B5430" s="9"/>
    </row>
    <row r="5431" spans="2:2" ht="15.75" customHeight="1" x14ac:dyDescent="0.2">
      <c r="B5431" s="9"/>
    </row>
    <row r="5432" spans="2:2" ht="15.75" customHeight="1" x14ac:dyDescent="0.2">
      <c r="B5432" s="9"/>
    </row>
    <row r="5433" spans="2:2" ht="15.75" customHeight="1" x14ac:dyDescent="0.2">
      <c r="B5433" s="9"/>
    </row>
    <row r="5434" spans="2:2" ht="15.75" customHeight="1" x14ac:dyDescent="0.2">
      <c r="B5434" s="9"/>
    </row>
    <row r="5435" spans="2:2" ht="15.75" customHeight="1" x14ac:dyDescent="0.2">
      <c r="B5435" s="9"/>
    </row>
    <row r="5436" spans="2:2" ht="15.75" customHeight="1" x14ac:dyDescent="0.2">
      <c r="B5436" s="9"/>
    </row>
    <row r="5437" spans="2:2" ht="15.75" customHeight="1" x14ac:dyDescent="0.2">
      <c r="B5437" s="9"/>
    </row>
    <row r="5438" spans="2:2" ht="15.75" customHeight="1" x14ac:dyDescent="0.2">
      <c r="B5438" s="9"/>
    </row>
    <row r="5439" spans="2:2" ht="15.75" customHeight="1" x14ac:dyDescent="0.2">
      <c r="B5439" s="9"/>
    </row>
    <row r="5440" spans="2:2" ht="15.75" customHeight="1" x14ac:dyDescent="0.2">
      <c r="B5440" s="9"/>
    </row>
    <row r="5441" spans="2:2" ht="15.75" customHeight="1" x14ac:dyDescent="0.2">
      <c r="B5441" s="9"/>
    </row>
    <row r="5442" spans="2:2" ht="15.75" customHeight="1" x14ac:dyDescent="0.2">
      <c r="B5442" s="9"/>
    </row>
    <row r="5443" spans="2:2" ht="15.75" customHeight="1" x14ac:dyDescent="0.2">
      <c r="B5443" s="9"/>
    </row>
    <row r="5444" spans="2:2" ht="15.75" customHeight="1" x14ac:dyDescent="0.2">
      <c r="B5444" s="9"/>
    </row>
    <row r="5445" spans="2:2" ht="15.75" customHeight="1" x14ac:dyDescent="0.2">
      <c r="B5445" s="9"/>
    </row>
    <row r="5446" spans="2:2" ht="15.75" customHeight="1" x14ac:dyDescent="0.2">
      <c r="B5446" s="9"/>
    </row>
    <row r="5447" spans="2:2" ht="15.75" customHeight="1" x14ac:dyDescent="0.2">
      <c r="B5447" s="9"/>
    </row>
    <row r="5448" spans="2:2" ht="15.75" customHeight="1" x14ac:dyDescent="0.2">
      <c r="B5448" s="9"/>
    </row>
    <row r="5449" spans="2:2" ht="15.75" customHeight="1" x14ac:dyDescent="0.2">
      <c r="B5449" s="9"/>
    </row>
    <row r="5450" spans="2:2" ht="15.75" customHeight="1" x14ac:dyDescent="0.2">
      <c r="B5450" s="9"/>
    </row>
    <row r="5451" spans="2:2" ht="15.75" customHeight="1" x14ac:dyDescent="0.2">
      <c r="B5451" s="9"/>
    </row>
    <row r="5452" spans="2:2" ht="15.75" customHeight="1" x14ac:dyDescent="0.2">
      <c r="B5452" s="9"/>
    </row>
    <row r="5453" spans="2:2" ht="15.75" customHeight="1" x14ac:dyDescent="0.2">
      <c r="B5453" s="9"/>
    </row>
    <row r="5454" spans="2:2" ht="15.75" customHeight="1" x14ac:dyDescent="0.2">
      <c r="B5454" s="9"/>
    </row>
    <row r="5455" spans="2:2" ht="15.75" customHeight="1" x14ac:dyDescent="0.2">
      <c r="B5455" s="9"/>
    </row>
    <row r="5456" spans="2:2" ht="15.75" customHeight="1" x14ac:dyDescent="0.2">
      <c r="B5456" s="9"/>
    </row>
    <row r="5457" spans="2:2" ht="15.75" customHeight="1" x14ac:dyDescent="0.2">
      <c r="B5457" s="9"/>
    </row>
    <row r="5458" spans="2:2" ht="15.75" customHeight="1" x14ac:dyDescent="0.2">
      <c r="B5458" s="9"/>
    </row>
    <row r="5459" spans="2:2" ht="15.75" customHeight="1" x14ac:dyDescent="0.2">
      <c r="B5459" s="9"/>
    </row>
    <row r="5460" spans="2:2" ht="15.75" customHeight="1" x14ac:dyDescent="0.2">
      <c r="B5460" s="9"/>
    </row>
    <row r="5461" spans="2:2" ht="15.75" customHeight="1" x14ac:dyDescent="0.2">
      <c r="B5461" s="9"/>
    </row>
    <row r="5462" spans="2:2" ht="15.75" customHeight="1" x14ac:dyDescent="0.2">
      <c r="B5462" s="9"/>
    </row>
    <row r="5463" spans="2:2" ht="15.75" customHeight="1" x14ac:dyDescent="0.2">
      <c r="B5463" s="9"/>
    </row>
    <row r="5464" spans="2:2" ht="15.75" customHeight="1" x14ac:dyDescent="0.2">
      <c r="B5464" s="9"/>
    </row>
    <row r="5465" spans="2:2" ht="15.75" customHeight="1" x14ac:dyDescent="0.2">
      <c r="B5465" s="9"/>
    </row>
    <row r="5466" spans="2:2" ht="15.75" customHeight="1" x14ac:dyDescent="0.2">
      <c r="B5466" s="9"/>
    </row>
    <row r="5467" spans="2:2" ht="15.75" customHeight="1" x14ac:dyDescent="0.2">
      <c r="B5467" s="9"/>
    </row>
    <row r="5468" spans="2:2" ht="15.75" customHeight="1" x14ac:dyDescent="0.2">
      <c r="B5468" s="9"/>
    </row>
    <row r="5469" spans="2:2" ht="15.75" customHeight="1" x14ac:dyDescent="0.2">
      <c r="B5469" s="9"/>
    </row>
    <row r="5470" spans="2:2" ht="15.75" customHeight="1" x14ac:dyDescent="0.2">
      <c r="B5470" s="9"/>
    </row>
    <row r="5471" spans="2:2" ht="15.75" customHeight="1" x14ac:dyDescent="0.2">
      <c r="B5471" s="9"/>
    </row>
    <row r="5472" spans="2:2" ht="15.75" customHeight="1" x14ac:dyDescent="0.2">
      <c r="B5472" s="9"/>
    </row>
    <row r="5473" spans="2:2" ht="15.75" customHeight="1" x14ac:dyDescent="0.2">
      <c r="B5473" s="9"/>
    </row>
    <row r="5474" spans="2:2" ht="15.75" customHeight="1" x14ac:dyDescent="0.2">
      <c r="B5474" s="9"/>
    </row>
    <row r="5475" spans="2:2" ht="15.75" customHeight="1" x14ac:dyDescent="0.2">
      <c r="B5475" s="9"/>
    </row>
    <row r="5476" spans="2:2" ht="15.75" customHeight="1" x14ac:dyDescent="0.2">
      <c r="B5476" s="9"/>
    </row>
    <row r="5477" spans="2:2" ht="15.75" customHeight="1" x14ac:dyDescent="0.2">
      <c r="B5477" s="9"/>
    </row>
    <row r="5478" spans="2:2" ht="15.75" customHeight="1" x14ac:dyDescent="0.2">
      <c r="B5478" s="9"/>
    </row>
    <row r="5479" spans="2:2" ht="15.75" customHeight="1" x14ac:dyDescent="0.2">
      <c r="B5479" s="9"/>
    </row>
    <row r="5480" spans="2:2" ht="15.75" customHeight="1" x14ac:dyDescent="0.2">
      <c r="B5480" s="9"/>
    </row>
    <row r="5481" spans="2:2" ht="15.75" customHeight="1" x14ac:dyDescent="0.2">
      <c r="B5481" s="9"/>
    </row>
    <row r="5482" spans="2:2" ht="15.75" customHeight="1" x14ac:dyDescent="0.2">
      <c r="B5482" s="9"/>
    </row>
    <row r="5483" spans="2:2" ht="15.75" customHeight="1" x14ac:dyDescent="0.2">
      <c r="B5483" s="9"/>
    </row>
    <row r="5484" spans="2:2" ht="15.75" customHeight="1" x14ac:dyDescent="0.2">
      <c r="B5484" s="9"/>
    </row>
    <row r="5485" spans="2:2" ht="15.75" customHeight="1" x14ac:dyDescent="0.2">
      <c r="B5485" s="9"/>
    </row>
    <row r="5486" spans="2:2" ht="15.75" customHeight="1" x14ac:dyDescent="0.2">
      <c r="B5486" s="9"/>
    </row>
    <row r="5487" spans="2:2" ht="15.75" customHeight="1" x14ac:dyDescent="0.2">
      <c r="B5487" s="9"/>
    </row>
    <row r="5488" spans="2:2" ht="15.75" customHeight="1" x14ac:dyDescent="0.2">
      <c r="B5488" s="9"/>
    </row>
    <row r="5489" spans="2:2" ht="15.75" customHeight="1" x14ac:dyDescent="0.2">
      <c r="B5489" s="9"/>
    </row>
    <row r="5490" spans="2:2" ht="15.75" customHeight="1" x14ac:dyDescent="0.2">
      <c r="B5490" s="9"/>
    </row>
    <row r="5491" spans="2:2" ht="15.75" customHeight="1" x14ac:dyDescent="0.2">
      <c r="B5491" s="9"/>
    </row>
    <row r="5492" spans="2:2" ht="15.75" customHeight="1" x14ac:dyDescent="0.2">
      <c r="B5492" s="9"/>
    </row>
    <row r="5493" spans="2:2" ht="15.75" customHeight="1" x14ac:dyDescent="0.2">
      <c r="B5493" s="9"/>
    </row>
    <row r="5494" spans="2:2" ht="15.75" customHeight="1" x14ac:dyDescent="0.2">
      <c r="B5494" s="9"/>
    </row>
    <row r="5495" spans="2:2" ht="15.75" customHeight="1" x14ac:dyDescent="0.2">
      <c r="B5495" s="9"/>
    </row>
    <row r="5496" spans="2:2" ht="15.75" customHeight="1" x14ac:dyDescent="0.2">
      <c r="B5496" s="9"/>
    </row>
    <row r="5497" spans="2:2" ht="15.75" customHeight="1" x14ac:dyDescent="0.2">
      <c r="B5497" s="9"/>
    </row>
    <row r="5498" spans="2:2" ht="15.75" customHeight="1" x14ac:dyDescent="0.2">
      <c r="B5498" s="9"/>
    </row>
    <row r="5499" spans="2:2" ht="15.75" customHeight="1" x14ac:dyDescent="0.2">
      <c r="B5499" s="9"/>
    </row>
    <row r="5500" spans="2:2" ht="15.75" customHeight="1" x14ac:dyDescent="0.2">
      <c r="B5500" s="9"/>
    </row>
    <row r="5501" spans="2:2" ht="15.75" customHeight="1" x14ac:dyDescent="0.2">
      <c r="B5501" s="9"/>
    </row>
    <row r="5502" spans="2:2" ht="15.75" customHeight="1" x14ac:dyDescent="0.2">
      <c r="B5502" s="9"/>
    </row>
    <row r="5503" spans="2:2" ht="15.75" customHeight="1" x14ac:dyDescent="0.2">
      <c r="B5503" s="9"/>
    </row>
    <row r="5504" spans="2:2" ht="15.75" customHeight="1" x14ac:dyDescent="0.2">
      <c r="B5504" s="9"/>
    </row>
    <row r="5505" spans="2:2" ht="15.75" customHeight="1" x14ac:dyDescent="0.2">
      <c r="B5505" s="9"/>
    </row>
    <row r="5506" spans="2:2" ht="15.75" customHeight="1" x14ac:dyDescent="0.2">
      <c r="B5506" s="9"/>
    </row>
    <row r="5507" spans="2:2" ht="15.75" customHeight="1" x14ac:dyDescent="0.2">
      <c r="B5507" s="9"/>
    </row>
    <row r="5508" spans="2:2" ht="15.75" customHeight="1" x14ac:dyDescent="0.2">
      <c r="B5508" s="9"/>
    </row>
    <row r="5509" spans="2:2" ht="15.75" customHeight="1" x14ac:dyDescent="0.2">
      <c r="B5509" s="9"/>
    </row>
    <row r="5510" spans="2:2" ht="15.75" customHeight="1" x14ac:dyDescent="0.2">
      <c r="B5510" s="9"/>
    </row>
    <row r="5511" spans="2:2" ht="15.75" customHeight="1" x14ac:dyDescent="0.2">
      <c r="B5511" s="9"/>
    </row>
    <row r="5512" spans="2:2" ht="15.75" customHeight="1" x14ac:dyDescent="0.2">
      <c r="B5512" s="9"/>
    </row>
    <row r="5513" spans="2:2" ht="15.75" customHeight="1" x14ac:dyDescent="0.2">
      <c r="B5513" s="9"/>
    </row>
    <row r="5514" spans="2:2" ht="15.75" customHeight="1" x14ac:dyDescent="0.2">
      <c r="B5514" s="9"/>
    </row>
    <row r="5515" spans="2:2" ht="15.75" customHeight="1" x14ac:dyDescent="0.2">
      <c r="B5515" s="9"/>
    </row>
    <row r="5516" spans="2:2" ht="15.75" customHeight="1" x14ac:dyDescent="0.2">
      <c r="B5516" s="9"/>
    </row>
    <row r="5517" spans="2:2" ht="15.75" customHeight="1" x14ac:dyDescent="0.2">
      <c r="B5517" s="9"/>
    </row>
    <row r="5518" spans="2:2" ht="15.75" customHeight="1" x14ac:dyDescent="0.2">
      <c r="B5518" s="9"/>
    </row>
    <row r="5519" spans="2:2" ht="15.75" customHeight="1" x14ac:dyDescent="0.2">
      <c r="B5519" s="9"/>
    </row>
    <row r="5520" spans="2:2" ht="15.75" customHeight="1" x14ac:dyDescent="0.2">
      <c r="B5520" s="9"/>
    </row>
    <row r="5521" spans="2:2" ht="15.75" customHeight="1" x14ac:dyDescent="0.2">
      <c r="B5521" s="9"/>
    </row>
    <row r="5522" spans="2:2" ht="15.75" customHeight="1" x14ac:dyDescent="0.2">
      <c r="B5522" s="9"/>
    </row>
    <row r="5523" spans="2:2" ht="15.75" customHeight="1" x14ac:dyDescent="0.2">
      <c r="B5523" s="9"/>
    </row>
    <row r="5524" spans="2:2" ht="15.75" customHeight="1" x14ac:dyDescent="0.2">
      <c r="B5524" s="9"/>
    </row>
    <row r="5525" spans="2:2" ht="15.75" customHeight="1" x14ac:dyDescent="0.2">
      <c r="B5525" s="9"/>
    </row>
    <row r="5526" spans="2:2" ht="15.75" customHeight="1" x14ac:dyDescent="0.2">
      <c r="B5526" s="9"/>
    </row>
    <row r="5527" spans="2:2" ht="15.75" customHeight="1" x14ac:dyDescent="0.2">
      <c r="B5527" s="9"/>
    </row>
    <row r="5528" spans="2:2" ht="15.75" customHeight="1" x14ac:dyDescent="0.2">
      <c r="B5528" s="9"/>
    </row>
    <row r="5529" spans="2:2" ht="15.75" customHeight="1" x14ac:dyDescent="0.2">
      <c r="B5529" s="9"/>
    </row>
    <row r="5530" spans="2:2" ht="15.75" customHeight="1" x14ac:dyDescent="0.2">
      <c r="B5530" s="9"/>
    </row>
    <row r="5531" spans="2:2" ht="15.75" customHeight="1" x14ac:dyDescent="0.2">
      <c r="B5531" s="9"/>
    </row>
    <row r="5532" spans="2:2" ht="15.75" customHeight="1" x14ac:dyDescent="0.2">
      <c r="B5532" s="9"/>
    </row>
    <row r="5533" spans="2:2" ht="15.75" customHeight="1" x14ac:dyDescent="0.2">
      <c r="B5533" s="9"/>
    </row>
    <row r="5534" spans="2:2" ht="15.75" customHeight="1" x14ac:dyDescent="0.2">
      <c r="B5534" s="9"/>
    </row>
    <row r="5535" spans="2:2" ht="15.75" customHeight="1" x14ac:dyDescent="0.2">
      <c r="B5535" s="9"/>
    </row>
    <row r="5536" spans="2:2" ht="15.75" customHeight="1" x14ac:dyDescent="0.2">
      <c r="B5536" s="9"/>
    </row>
    <row r="5537" spans="2:2" ht="15.75" customHeight="1" x14ac:dyDescent="0.2">
      <c r="B5537" s="9"/>
    </row>
    <row r="5538" spans="2:2" ht="15.75" customHeight="1" x14ac:dyDescent="0.2">
      <c r="B5538" s="9"/>
    </row>
    <row r="5539" spans="2:2" ht="15.75" customHeight="1" x14ac:dyDescent="0.2">
      <c r="B5539" s="9"/>
    </row>
    <row r="5540" spans="2:2" ht="15.75" customHeight="1" x14ac:dyDescent="0.2">
      <c r="B5540" s="9"/>
    </row>
    <row r="5541" spans="2:2" ht="15.75" customHeight="1" x14ac:dyDescent="0.2">
      <c r="B5541" s="9"/>
    </row>
    <row r="5542" spans="2:2" ht="15.75" customHeight="1" x14ac:dyDescent="0.2">
      <c r="B5542" s="9"/>
    </row>
    <row r="5543" spans="2:2" ht="15.75" customHeight="1" x14ac:dyDescent="0.2">
      <c r="B5543" s="9"/>
    </row>
    <row r="5544" spans="2:2" ht="15.75" customHeight="1" x14ac:dyDescent="0.2">
      <c r="B5544" s="9"/>
    </row>
    <row r="5545" spans="2:2" ht="15.75" customHeight="1" x14ac:dyDescent="0.2">
      <c r="B5545" s="9"/>
    </row>
    <row r="5546" spans="2:2" ht="15.75" customHeight="1" x14ac:dyDescent="0.2">
      <c r="B5546" s="9"/>
    </row>
    <row r="5547" spans="2:2" ht="15.75" customHeight="1" x14ac:dyDescent="0.2">
      <c r="B5547" s="9"/>
    </row>
    <row r="5548" spans="2:2" ht="15.75" customHeight="1" x14ac:dyDescent="0.2">
      <c r="B5548" s="9"/>
    </row>
    <row r="5549" spans="2:2" ht="15.75" customHeight="1" x14ac:dyDescent="0.2">
      <c r="B5549" s="9"/>
    </row>
    <row r="5550" spans="2:2" ht="15.75" customHeight="1" x14ac:dyDescent="0.2">
      <c r="B5550" s="9"/>
    </row>
    <row r="5551" spans="2:2" ht="15.75" customHeight="1" x14ac:dyDescent="0.2">
      <c r="B5551" s="9"/>
    </row>
    <row r="5552" spans="2:2" ht="15.75" customHeight="1" x14ac:dyDescent="0.2">
      <c r="B5552" s="9"/>
    </row>
    <row r="5553" spans="2:2" ht="15.75" customHeight="1" x14ac:dyDescent="0.2">
      <c r="B5553" s="9"/>
    </row>
    <row r="5554" spans="2:2" ht="15.75" customHeight="1" x14ac:dyDescent="0.2">
      <c r="B5554" s="9"/>
    </row>
    <row r="5555" spans="2:2" ht="15.75" customHeight="1" x14ac:dyDescent="0.2">
      <c r="B5555" s="9"/>
    </row>
    <row r="5556" spans="2:2" ht="15.75" customHeight="1" x14ac:dyDescent="0.2">
      <c r="B5556" s="9"/>
    </row>
    <row r="5557" spans="2:2" ht="15.75" customHeight="1" x14ac:dyDescent="0.2">
      <c r="B5557" s="9"/>
    </row>
    <row r="5558" spans="2:2" ht="15.75" customHeight="1" x14ac:dyDescent="0.2">
      <c r="B5558" s="9"/>
    </row>
    <row r="5559" spans="2:2" ht="15.75" customHeight="1" x14ac:dyDescent="0.2">
      <c r="B5559" s="9"/>
    </row>
    <row r="5560" spans="2:2" ht="15.75" customHeight="1" x14ac:dyDescent="0.2">
      <c r="B5560" s="9"/>
    </row>
    <row r="5561" spans="2:2" ht="15.75" customHeight="1" x14ac:dyDescent="0.2">
      <c r="B5561" s="9"/>
    </row>
    <row r="5562" spans="2:2" ht="15.75" customHeight="1" x14ac:dyDescent="0.2">
      <c r="B5562" s="9"/>
    </row>
    <row r="5563" spans="2:2" ht="15.75" customHeight="1" x14ac:dyDescent="0.2">
      <c r="B5563" s="9"/>
    </row>
    <row r="5564" spans="2:2" ht="15.75" customHeight="1" x14ac:dyDescent="0.2">
      <c r="B5564" s="9"/>
    </row>
    <row r="5565" spans="2:2" ht="15.75" customHeight="1" x14ac:dyDescent="0.2">
      <c r="B5565" s="9"/>
    </row>
    <row r="5566" spans="2:2" ht="15.75" customHeight="1" x14ac:dyDescent="0.2">
      <c r="B5566" s="9"/>
    </row>
    <row r="5567" spans="2:2" ht="15.75" customHeight="1" x14ac:dyDescent="0.2">
      <c r="B5567" s="9"/>
    </row>
    <row r="5568" spans="2:2" ht="15.75" customHeight="1" x14ac:dyDescent="0.2">
      <c r="B5568" s="9"/>
    </row>
    <row r="5569" spans="2:2" ht="15.75" customHeight="1" x14ac:dyDescent="0.2">
      <c r="B5569" s="9"/>
    </row>
    <row r="5570" spans="2:2" ht="15.75" customHeight="1" x14ac:dyDescent="0.2">
      <c r="B5570" s="9"/>
    </row>
    <row r="5571" spans="2:2" ht="15.75" customHeight="1" x14ac:dyDescent="0.2">
      <c r="B5571" s="9"/>
    </row>
    <row r="5572" spans="2:2" ht="15.75" customHeight="1" x14ac:dyDescent="0.2">
      <c r="B5572" s="9"/>
    </row>
    <row r="5573" spans="2:2" ht="15.75" customHeight="1" x14ac:dyDescent="0.2">
      <c r="B5573" s="9"/>
    </row>
    <row r="5574" spans="2:2" ht="15.75" customHeight="1" x14ac:dyDescent="0.2">
      <c r="B5574" s="9"/>
    </row>
    <row r="5575" spans="2:2" ht="15.75" customHeight="1" x14ac:dyDescent="0.2">
      <c r="B5575" s="9"/>
    </row>
    <row r="5576" spans="2:2" ht="15.75" customHeight="1" x14ac:dyDescent="0.2">
      <c r="B5576" s="9"/>
    </row>
    <row r="5577" spans="2:2" ht="15.75" customHeight="1" x14ac:dyDescent="0.2">
      <c r="B5577" s="9"/>
    </row>
    <row r="5578" spans="2:2" ht="15.75" customHeight="1" x14ac:dyDescent="0.2">
      <c r="B5578" s="9"/>
    </row>
    <row r="5579" spans="2:2" ht="15.75" customHeight="1" x14ac:dyDescent="0.2">
      <c r="B5579" s="9"/>
    </row>
    <row r="5580" spans="2:2" ht="15.75" customHeight="1" x14ac:dyDescent="0.2">
      <c r="B5580" s="9"/>
    </row>
    <row r="5581" spans="2:2" ht="15.75" customHeight="1" x14ac:dyDescent="0.2">
      <c r="B5581" s="9"/>
    </row>
    <row r="5582" spans="2:2" ht="15.75" customHeight="1" x14ac:dyDescent="0.2">
      <c r="B5582" s="9"/>
    </row>
    <row r="5583" spans="2:2" ht="15.75" customHeight="1" x14ac:dyDescent="0.2">
      <c r="B5583" s="9"/>
    </row>
    <row r="5584" spans="2:2" ht="15.75" customHeight="1" x14ac:dyDescent="0.2">
      <c r="B5584" s="9"/>
    </row>
    <row r="5585" spans="2:2" ht="15.75" customHeight="1" x14ac:dyDescent="0.2">
      <c r="B5585" s="9"/>
    </row>
    <row r="5586" spans="2:2" ht="15.75" customHeight="1" x14ac:dyDescent="0.2">
      <c r="B5586" s="9"/>
    </row>
    <row r="5587" spans="2:2" ht="15.75" customHeight="1" x14ac:dyDescent="0.2">
      <c r="B5587" s="9"/>
    </row>
    <row r="5588" spans="2:2" ht="15.75" customHeight="1" x14ac:dyDescent="0.2">
      <c r="B5588" s="9"/>
    </row>
    <row r="5589" spans="2:2" ht="15.75" customHeight="1" x14ac:dyDescent="0.2">
      <c r="B5589" s="9"/>
    </row>
    <row r="5590" spans="2:2" ht="15.75" customHeight="1" x14ac:dyDescent="0.2">
      <c r="B5590" s="9"/>
    </row>
    <row r="5591" spans="2:2" ht="15.75" customHeight="1" x14ac:dyDescent="0.2">
      <c r="B5591" s="9"/>
    </row>
    <row r="5592" spans="2:2" ht="15.75" customHeight="1" x14ac:dyDescent="0.2">
      <c r="B5592" s="9"/>
    </row>
    <row r="5593" spans="2:2" ht="15.75" customHeight="1" x14ac:dyDescent="0.2">
      <c r="B5593" s="9"/>
    </row>
    <row r="5594" spans="2:2" ht="15.75" customHeight="1" x14ac:dyDescent="0.2">
      <c r="B5594" s="9"/>
    </row>
    <row r="5595" spans="2:2" ht="15.75" customHeight="1" x14ac:dyDescent="0.2">
      <c r="B5595" s="9"/>
    </row>
    <row r="5596" spans="2:2" ht="15.75" customHeight="1" x14ac:dyDescent="0.2">
      <c r="B5596" s="9"/>
    </row>
    <row r="5597" spans="2:2" ht="15.75" customHeight="1" x14ac:dyDescent="0.2">
      <c r="B5597" s="9"/>
    </row>
    <row r="5598" spans="2:2" ht="15.75" customHeight="1" x14ac:dyDescent="0.2">
      <c r="B5598" s="9"/>
    </row>
    <row r="5599" spans="2:2" ht="15.75" customHeight="1" x14ac:dyDescent="0.2">
      <c r="B5599" s="9"/>
    </row>
    <row r="5600" spans="2:2" ht="15.75" customHeight="1" x14ac:dyDescent="0.2">
      <c r="B5600" s="9"/>
    </row>
    <row r="5601" spans="2:2" ht="15.75" customHeight="1" x14ac:dyDescent="0.2">
      <c r="B5601" s="9"/>
    </row>
    <row r="5602" spans="2:2" ht="15.75" customHeight="1" x14ac:dyDescent="0.2">
      <c r="B5602" s="9"/>
    </row>
    <row r="5603" spans="2:2" ht="15.75" customHeight="1" x14ac:dyDescent="0.2">
      <c r="B5603" s="9"/>
    </row>
    <row r="5604" spans="2:2" ht="15.75" customHeight="1" x14ac:dyDescent="0.2">
      <c r="B5604" s="9"/>
    </row>
    <row r="5605" spans="2:2" ht="15.75" customHeight="1" x14ac:dyDescent="0.2">
      <c r="B5605" s="9"/>
    </row>
    <row r="5606" spans="2:2" ht="15.75" customHeight="1" x14ac:dyDescent="0.2">
      <c r="B5606" s="9"/>
    </row>
    <row r="5607" spans="2:2" ht="15.75" customHeight="1" x14ac:dyDescent="0.2">
      <c r="B5607" s="9"/>
    </row>
    <row r="5608" spans="2:2" ht="15.75" customHeight="1" x14ac:dyDescent="0.2">
      <c r="B5608" s="9"/>
    </row>
    <row r="5609" spans="2:2" ht="15.75" customHeight="1" x14ac:dyDescent="0.2">
      <c r="B5609" s="9"/>
    </row>
    <row r="5610" spans="2:2" ht="15.75" customHeight="1" x14ac:dyDescent="0.2">
      <c r="B5610" s="9"/>
    </row>
    <row r="5611" spans="2:2" ht="15.75" customHeight="1" x14ac:dyDescent="0.2">
      <c r="B5611" s="9"/>
    </row>
    <row r="5612" spans="2:2" ht="15.75" customHeight="1" x14ac:dyDescent="0.2">
      <c r="B5612" s="9"/>
    </row>
    <row r="5613" spans="2:2" ht="15.75" customHeight="1" x14ac:dyDescent="0.2">
      <c r="B5613" s="9"/>
    </row>
    <row r="5614" spans="2:2" ht="15.75" customHeight="1" x14ac:dyDescent="0.2">
      <c r="B5614" s="9"/>
    </row>
    <row r="5615" spans="2:2" ht="15.75" customHeight="1" x14ac:dyDescent="0.2">
      <c r="B5615" s="9"/>
    </row>
    <row r="5616" spans="2:2" ht="15.75" customHeight="1" x14ac:dyDescent="0.2">
      <c r="B5616" s="9"/>
    </row>
    <row r="5617" spans="2:2" ht="15.75" customHeight="1" x14ac:dyDescent="0.2">
      <c r="B5617" s="9"/>
    </row>
    <row r="5618" spans="2:2" ht="15.75" customHeight="1" x14ac:dyDescent="0.2">
      <c r="B5618" s="9"/>
    </row>
    <row r="5619" spans="2:2" ht="15.75" customHeight="1" x14ac:dyDescent="0.2">
      <c r="B5619" s="9"/>
    </row>
    <row r="5620" spans="2:2" ht="15.75" customHeight="1" x14ac:dyDescent="0.2">
      <c r="B5620" s="9"/>
    </row>
    <row r="5621" spans="2:2" ht="15.75" customHeight="1" x14ac:dyDescent="0.2">
      <c r="B5621" s="9"/>
    </row>
    <row r="5622" spans="2:2" ht="15.75" customHeight="1" x14ac:dyDescent="0.2">
      <c r="B5622" s="9"/>
    </row>
    <row r="5623" spans="2:2" ht="15.75" customHeight="1" x14ac:dyDescent="0.2">
      <c r="B5623" s="9"/>
    </row>
    <row r="5624" spans="2:2" ht="15.75" customHeight="1" x14ac:dyDescent="0.2">
      <c r="B5624" s="9"/>
    </row>
    <row r="5625" spans="2:2" ht="15.75" customHeight="1" x14ac:dyDescent="0.2">
      <c r="B5625" s="9"/>
    </row>
    <row r="5626" spans="2:2" ht="15.75" customHeight="1" x14ac:dyDescent="0.2">
      <c r="B5626" s="9"/>
    </row>
    <row r="5627" spans="2:2" ht="15.75" customHeight="1" x14ac:dyDescent="0.2">
      <c r="B5627" s="9"/>
    </row>
    <row r="5628" spans="2:2" ht="15.75" customHeight="1" x14ac:dyDescent="0.2">
      <c r="B5628" s="9"/>
    </row>
    <row r="5629" spans="2:2" ht="15.75" customHeight="1" x14ac:dyDescent="0.2">
      <c r="B5629" s="9"/>
    </row>
    <row r="5630" spans="2:2" ht="15.75" customHeight="1" x14ac:dyDescent="0.2">
      <c r="B5630" s="9"/>
    </row>
    <row r="5631" spans="2:2" ht="15.75" customHeight="1" x14ac:dyDescent="0.2">
      <c r="B5631" s="9"/>
    </row>
    <row r="5632" spans="2:2" ht="15.75" customHeight="1" x14ac:dyDescent="0.2">
      <c r="B5632" s="9"/>
    </row>
    <row r="5633" spans="2:2" ht="15.75" customHeight="1" x14ac:dyDescent="0.2">
      <c r="B5633" s="9"/>
    </row>
    <row r="5634" spans="2:2" ht="15.75" customHeight="1" x14ac:dyDescent="0.2">
      <c r="B5634" s="9"/>
    </row>
    <row r="5635" spans="2:2" ht="15.75" customHeight="1" x14ac:dyDescent="0.2">
      <c r="B5635" s="9"/>
    </row>
    <row r="5636" spans="2:2" ht="15.75" customHeight="1" x14ac:dyDescent="0.2">
      <c r="B5636" s="9"/>
    </row>
    <row r="5637" spans="2:2" ht="15.75" customHeight="1" x14ac:dyDescent="0.2">
      <c r="B5637" s="9"/>
    </row>
    <row r="5638" spans="2:2" ht="15.75" customHeight="1" x14ac:dyDescent="0.2">
      <c r="B5638" s="9"/>
    </row>
    <row r="5639" spans="2:2" ht="15.75" customHeight="1" x14ac:dyDescent="0.2">
      <c r="B5639" s="9"/>
    </row>
    <row r="5640" spans="2:2" ht="15.75" customHeight="1" x14ac:dyDescent="0.2">
      <c r="B5640" s="9"/>
    </row>
    <row r="5641" spans="2:2" ht="15.75" customHeight="1" x14ac:dyDescent="0.2">
      <c r="B5641" s="9"/>
    </row>
    <row r="5642" spans="2:2" ht="15.75" customHeight="1" x14ac:dyDescent="0.2">
      <c r="B5642" s="9"/>
    </row>
    <row r="5643" spans="2:2" ht="15.75" customHeight="1" x14ac:dyDescent="0.2">
      <c r="B5643" s="9"/>
    </row>
    <row r="5644" spans="2:2" ht="15.75" customHeight="1" x14ac:dyDescent="0.2">
      <c r="B5644" s="9"/>
    </row>
    <row r="5645" spans="2:2" ht="15.75" customHeight="1" x14ac:dyDescent="0.2">
      <c r="B5645" s="9"/>
    </row>
    <row r="5646" spans="2:2" ht="15.75" customHeight="1" x14ac:dyDescent="0.2">
      <c r="B5646" s="9"/>
    </row>
    <row r="5647" spans="2:2" ht="15.75" customHeight="1" x14ac:dyDescent="0.2">
      <c r="B5647" s="9"/>
    </row>
    <row r="5648" spans="2:2" ht="15.75" customHeight="1" x14ac:dyDescent="0.2">
      <c r="B5648" s="9"/>
    </row>
    <row r="5649" spans="2:2" ht="15.75" customHeight="1" x14ac:dyDescent="0.2">
      <c r="B5649" s="9"/>
    </row>
    <row r="5650" spans="2:2" ht="15.75" customHeight="1" x14ac:dyDescent="0.2">
      <c r="B5650" s="9"/>
    </row>
    <row r="5651" spans="2:2" ht="15.75" customHeight="1" x14ac:dyDescent="0.2">
      <c r="B5651" s="9"/>
    </row>
    <row r="5652" spans="2:2" ht="15.75" customHeight="1" x14ac:dyDescent="0.2">
      <c r="B5652" s="9"/>
    </row>
    <row r="5653" spans="2:2" ht="15.75" customHeight="1" x14ac:dyDescent="0.2">
      <c r="B5653" s="9"/>
    </row>
    <row r="5654" spans="2:2" ht="15.75" customHeight="1" x14ac:dyDescent="0.2">
      <c r="B5654" s="9"/>
    </row>
    <row r="5655" spans="2:2" ht="15.75" customHeight="1" x14ac:dyDescent="0.2">
      <c r="B5655" s="9"/>
    </row>
    <row r="5656" spans="2:2" ht="15.75" customHeight="1" x14ac:dyDescent="0.2">
      <c r="B5656" s="9"/>
    </row>
    <row r="5657" spans="2:2" ht="15.75" customHeight="1" x14ac:dyDescent="0.2">
      <c r="B5657" s="9"/>
    </row>
    <row r="5658" spans="2:2" ht="15.75" customHeight="1" x14ac:dyDescent="0.2">
      <c r="B5658" s="9"/>
    </row>
    <row r="5659" spans="2:2" ht="15.75" customHeight="1" x14ac:dyDescent="0.2">
      <c r="B5659" s="9"/>
    </row>
    <row r="5660" spans="2:2" ht="15.75" customHeight="1" x14ac:dyDescent="0.2">
      <c r="B5660" s="9"/>
    </row>
    <row r="5661" spans="2:2" ht="15.75" customHeight="1" x14ac:dyDescent="0.2">
      <c r="B5661" s="9"/>
    </row>
    <row r="5662" spans="2:2" ht="15.75" customHeight="1" x14ac:dyDescent="0.2">
      <c r="B5662" s="9"/>
    </row>
    <row r="5663" spans="2:2" ht="15.75" customHeight="1" x14ac:dyDescent="0.2">
      <c r="B5663" s="9"/>
    </row>
    <row r="5664" spans="2:2" ht="15.75" customHeight="1" x14ac:dyDescent="0.2">
      <c r="B5664" s="9"/>
    </row>
    <row r="5665" spans="2:2" ht="15.75" customHeight="1" x14ac:dyDescent="0.2">
      <c r="B5665" s="9"/>
    </row>
    <row r="5666" spans="2:2" ht="15.75" customHeight="1" x14ac:dyDescent="0.2">
      <c r="B5666" s="9"/>
    </row>
    <row r="5667" spans="2:2" ht="15.75" customHeight="1" x14ac:dyDescent="0.2">
      <c r="B5667" s="9"/>
    </row>
    <row r="5668" spans="2:2" ht="15.75" customHeight="1" x14ac:dyDescent="0.2">
      <c r="B5668" s="9"/>
    </row>
    <row r="5669" spans="2:2" ht="15.75" customHeight="1" x14ac:dyDescent="0.2">
      <c r="B5669" s="9"/>
    </row>
    <row r="5670" spans="2:2" ht="15.75" customHeight="1" x14ac:dyDescent="0.2">
      <c r="B5670" s="9"/>
    </row>
    <row r="5671" spans="2:2" ht="15.75" customHeight="1" x14ac:dyDescent="0.2">
      <c r="B5671" s="9"/>
    </row>
    <row r="5672" spans="2:2" ht="15.75" customHeight="1" x14ac:dyDescent="0.2">
      <c r="B5672" s="9"/>
    </row>
    <row r="5673" spans="2:2" ht="15.75" customHeight="1" x14ac:dyDescent="0.2">
      <c r="B5673" s="9"/>
    </row>
    <row r="5674" spans="2:2" ht="15.75" customHeight="1" x14ac:dyDescent="0.2">
      <c r="B5674" s="9"/>
    </row>
    <row r="5675" spans="2:2" ht="15.75" customHeight="1" x14ac:dyDescent="0.2">
      <c r="B5675" s="9"/>
    </row>
    <row r="5676" spans="2:2" ht="15.75" customHeight="1" x14ac:dyDescent="0.2">
      <c r="B5676" s="9"/>
    </row>
    <row r="5677" spans="2:2" ht="15.75" customHeight="1" x14ac:dyDescent="0.2">
      <c r="B5677" s="9"/>
    </row>
    <row r="5678" spans="2:2" ht="15.75" customHeight="1" x14ac:dyDescent="0.2">
      <c r="B5678" s="9"/>
    </row>
    <row r="5679" spans="2:2" ht="15.75" customHeight="1" x14ac:dyDescent="0.2">
      <c r="B5679" s="9"/>
    </row>
    <row r="5680" spans="2:2" ht="15.75" customHeight="1" x14ac:dyDescent="0.2">
      <c r="B5680" s="9"/>
    </row>
    <row r="5681" spans="2:2" ht="15.75" customHeight="1" x14ac:dyDescent="0.2">
      <c r="B5681" s="9"/>
    </row>
    <row r="5682" spans="2:2" ht="15.75" customHeight="1" x14ac:dyDescent="0.2">
      <c r="B5682" s="9"/>
    </row>
    <row r="5683" spans="2:2" ht="15.75" customHeight="1" x14ac:dyDescent="0.2">
      <c r="B5683" s="9"/>
    </row>
    <row r="5684" spans="2:2" ht="15.75" customHeight="1" x14ac:dyDescent="0.2">
      <c r="B5684" s="9"/>
    </row>
    <row r="5685" spans="2:2" ht="15.75" customHeight="1" x14ac:dyDescent="0.2">
      <c r="B5685" s="9"/>
    </row>
    <row r="5686" spans="2:2" ht="15.75" customHeight="1" x14ac:dyDescent="0.2">
      <c r="B5686" s="9"/>
    </row>
    <row r="5687" spans="2:2" ht="15.75" customHeight="1" x14ac:dyDescent="0.2">
      <c r="B5687" s="9"/>
    </row>
    <row r="5688" spans="2:2" ht="15.75" customHeight="1" x14ac:dyDescent="0.2">
      <c r="B5688" s="9"/>
    </row>
    <row r="5689" spans="2:2" ht="15.75" customHeight="1" x14ac:dyDescent="0.2">
      <c r="B5689" s="9"/>
    </row>
    <row r="5690" spans="2:2" ht="15.75" customHeight="1" x14ac:dyDescent="0.2">
      <c r="B5690" s="9"/>
    </row>
    <row r="5691" spans="2:2" ht="15.75" customHeight="1" x14ac:dyDescent="0.2">
      <c r="B5691" s="9"/>
    </row>
    <row r="5692" spans="2:2" ht="15.75" customHeight="1" x14ac:dyDescent="0.2">
      <c r="B5692" s="9"/>
    </row>
    <row r="5693" spans="2:2" ht="15.75" customHeight="1" x14ac:dyDescent="0.2">
      <c r="B5693" s="9"/>
    </row>
    <row r="5694" spans="2:2" ht="15.75" customHeight="1" x14ac:dyDescent="0.2">
      <c r="B5694" s="9"/>
    </row>
    <row r="5695" spans="2:2" ht="15.75" customHeight="1" x14ac:dyDescent="0.2">
      <c r="B5695" s="9"/>
    </row>
    <row r="5696" spans="2:2" ht="15.75" customHeight="1" x14ac:dyDescent="0.2">
      <c r="B5696" s="9"/>
    </row>
    <row r="5697" spans="2:2" ht="15.75" customHeight="1" x14ac:dyDescent="0.2">
      <c r="B5697" s="9"/>
    </row>
    <row r="5698" spans="2:2" ht="15.75" customHeight="1" x14ac:dyDescent="0.2">
      <c r="B5698" s="9"/>
    </row>
    <row r="5699" spans="2:2" ht="15.75" customHeight="1" x14ac:dyDescent="0.2">
      <c r="B5699" s="9"/>
    </row>
    <row r="5700" spans="2:2" ht="15.75" customHeight="1" x14ac:dyDescent="0.2">
      <c r="B5700" s="9"/>
    </row>
    <row r="5701" spans="2:2" ht="15.75" customHeight="1" x14ac:dyDescent="0.2">
      <c r="B5701" s="9"/>
    </row>
    <row r="5702" spans="2:2" ht="15.75" customHeight="1" x14ac:dyDescent="0.2">
      <c r="B5702" s="9"/>
    </row>
    <row r="5703" spans="2:2" ht="15.75" customHeight="1" x14ac:dyDescent="0.2">
      <c r="B5703" s="9"/>
    </row>
    <row r="5704" spans="2:2" ht="15.75" customHeight="1" x14ac:dyDescent="0.2">
      <c r="B5704" s="9"/>
    </row>
    <row r="5705" spans="2:2" ht="15.75" customHeight="1" x14ac:dyDescent="0.2">
      <c r="B5705" s="9"/>
    </row>
    <row r="5706" spans="2:2" ht="15.75" customHeight="1" x14ac:dyDescent="0.2">
      <c r="B5706" s="9"/>
    </row>
    <row r="5707" spans="2:2" ht="15.75" customHeight="1" x14ac:dyDescent="0.2">
      <c r="B5707" s="9"/>
    </row>
    <row r="5708" spans="2:2" ht="15.75" customHeight="1" x14ac:dyDescent="0.2">
      <c r="B5708" s="9"/>
    </row>
    <row r="5709" spans="2:2" ht="15.75" customHeight="1" x14ac:dyDescent="0.2">
      <c r="B5709" s="9"/>
    </row>
    <row r="5710" spans="2:2" ht="15.75" customHeight="1" x14ac:dyDescent="0.2">
      <c r="B5710" s="9"/>
    </row>
    <row r="5711" spans="2:2" ht="15.75" customHeight="1" x14ac:dyDescent="0.2">
      <c r="B5711" s="9"/>
    </row>
    <row r="5712" spans="2:2" ht="15.75" customHeight="1" x14ac:dyDescent="0.2">
      <c r="B5712" s="9"/>
    </row>
    <row r="5713" spans="2:2" ht="15.75" customHeight="1" x14ac:dyDescent="0.2">
      <c r="B5713" s="9"/>
    </row>
    <row r="5714" spans="2:2" ht="15.75" customHeight="1" x14ac:dyDescent="0.2">
      <c r="B5714" s="9"/>
    </row>
    <row r="5715" spans="2:2" ht="15.75" customHeight="1" x14ac:dyDescent="0.2">
      <c r="B5715" s="9"/>
    </row>
    <row r="5716" spans="2:2" ht="15.75" customHeight="1" x14ac:dyDescent="0.2">
      <c r="B5716" s="9"/>
    </row>
    <row r="5717" spans="2:2" ht="15.75" customHeight="1" x14ac:dyDescent="0.2">
      <c r="B5717" s="9"/>
    </row>
    <row r="5718" spans="2:2" ht="15.75" customHeight="1" x14ac:dyDescent="0.2">
      <c r="B5718" s="9"/>
    </row>
    <row r="5719" spans="2:2" ht="15.75" customHeight="1" x14ac:dyDescent="0.2">
      <c r="B5719" s="9"/>
    </row>
    <row r="5720" spans="2:2" ht="15.75" customHeight="1" x14ac:dyDescent="0.2">
      <c r="B5720" s="9"/>
    </row>
    <row r="5721" spans="2:2" ht="15.75" customHeight="1" x14ac:dyDescent="0.2">
      <c r="B5721" s="9"/>
    </row>
    <row r="5722" spans="2:2" ht="15.75" customHeight="1" x14ac:dyDescent="0.2">
      <c r="B5722" s="9"/>
    </row>
    <row r="5723" spans="2:2" ht="15.75" customHeight="1" x14ac:dyDescent="0.2">
      <c r="B5723" s="9"/>
    </row>
    <row r="5724" spans="2:2" ht="15.75" customHeight="1" x14ac:dyDescent="0.2">
      <c r="B5724" s="9"/>
    </row>
    <row r="5725" spans="2:2" ht="15.75" customHeight="1" x14ac:dyDescent="0.2">
      <c r="B5725" s="9"/>
    </row>
    <row r="5726" spans="2:2" ht="15.75" customHeight="1" x14ac:dyDescent="0.2">
      <c r="B5726" s="9"/>
    </row>
    <row r="5727" spans="2:2" ht="15.75" customHeight="1" x14ac:dyDescent="0.2">
      <c r="B5727" s="9"/>
    </row>
    <row r="5728" spans="2:2" ht="15.75" customHeight="1" x14ac:dyDescent="0.2">
      <c r="B5728" s="9"/>
    </row>
    <row r="5729" spans="2:2" ht="15.75" customHeight="1" x14ac:dyDescent="0.2">
      <c r="B5729" s="9"/>
    </row>
    <row r="5730" spans="2:2" ht="15.75" customHeight="1" x14ac:dyDescent="0.2">
      <c r="B5730" s="9"/>
    </row>
    <row r="5731" spans="2:2" ht="15.75" customHeight="1" x14ac:dyDescent="0.2">
      <c r="B5731" s="9"/>
    </row>
    <row r="5732" spans="2:2" ht="15.75" customHeight="1" x14ac:dyDescent="0.2">
      <c r="B5732" s="9"/>
    </row>
    <row r="5733" spans="2:2" ht="15.75" customHeight="1" x14ac:dyDescent="0.2">
      <c r="B5733" s="9"/>
    </row>
    <row r="5734" spans="2:2" ht="15.75" customHeight="1" x14ac:dyDescent="0.2">
      <c r="B5734" s="9"/>
    </row>
    <row r="5735" spans="2:2" ht="15.75" customHeight="1" x14ac:dyDescent="0.2">
      <c r="B5735" s="9"/>
    </row>
    <row r="5736" spans="2:2" ht="15.75" customHeight="1" x14ac:dyDescent="0.2">
      <c r="B5736" s="9"/>
    </row>
    <row r="5737" spans="2:2" ht="15.75" customHeight="1" x14ac:dyDescent="0.2">
      <c r="B5737" s="9"/>
    </row>
    <row r="5738" spans="2:2" ht="15.75" customHeight="1" x14ac:dyDescent="0.2">
      <c r="B5738" s="9"/>
    </row>
    <row r="5739" spans="2:2" ht="15.75" customHeight="1" x14ac:dyDescent="0.2">
      <c r="B5739" s="9"/>
    </row>
    <row r="5740" spans="2:2" ht="15.75" customHeight="1" x14ac:dyDescent="0.2">
      <c r="B5740" s="9"/>
    </row>
    <row r="5741" spans="2:2" ht="15.75" customHeight="1" x14ac:dyDescent="0.2">
      <c r="B5741" s="9"/>
    </row>
    <row r="5742" spans="2:2" ht="15.75" customHeight="1" x14ac:dyDescent="0.2">
      <c r="B5742" s="9"/>
    </row>
    <row r="5743" spans="2:2" ht="15.75" customHeight="1" x14ac:dyDescent="0.2">
      <c r="B5743" s="9"/>
    </row>
    <row r="5744" spans="2:2" ht="15.75" customHeight="1" x14ac:dyDescent="0.2">
      <c r="B5744" s="9"/>
    </row>
    <row r="5745" spans="2:2" ht="15.75" customHeight="1" x14ac:dyDescent="0.2">
      <c r="B5745" s="9"/>
    </row>
    <row r="5746" spans="2:2" ht="15.75" customHeight="1" x14ac:dyDescent="0.2">
      <c r="B5746" s="9"/>
    </row>
    <row r="5747" spans="2:2" ht="15.75" customHeight="1" x14ac:dyDescent="0.2">
      <c r="B5747" s="9"/>
    </row>
    <row r="5748" spans="2:2" ht="15.75" customHeight="1" x14ac:dyDescent="0.2">
      <c r="B5748" s="9"/>
    </row>
    <row r="5749" spans="2:2" ht="15.75" customHeight="1" x14ac:dyDescent="0.2">
      <c r="B5749" s="9"/>
    </row>
    <row r="5750" spans="2:2" ht="15.75" customHeight="1" x14ac:dyDescent="0.2">
      <c r="B5750" s="9"/>
    </row>
    <row r="5751" spans="2:2" ht="15.75" customHeight="1" x14ac:dyDescent="0.2">
      <c r="B5751" s="9"/>
    </row>
    <row r="5752" spans="2:2" ht="15.75" customHeight="1" x14ac:dyDescent="0.2">
      <c r="B5752" s="9"/>
    </row>
    <row r="5753" spans="2:2" ht="15.75" customHeight="1" x14ac:dyDescent="0.2">
      <c r="B5753" s="9"/>
    </row>
    <row r="5754" spans="2:2" ht="15.75" customHeight="1" x14ac:dyDescent="0.2">
      <c r="B5754" s="9"/>
    </row>
    <row r="5755" spans="2:2" ht="15.75" customHeight="1" x14ac:dyDescent="0.2">
      <c r="B5755" s="9"/>
    </row>
    <row r="5756" spans="2:2" ht="15.75" customHeight="1" x14ac:dyDescent="0.2">
      <c r="B5756" s="9"/>
    </row>
    <row r="5757" spans="2:2" ht="15.75" customHeight="1" x14ac:dyDescent="0.2">
      <c r="B5757" s="9"/>
    </row>
    <row r="5758" spans="2:2" ht="15.75" customHeight="1" x14ac:dyDescent="0.2">
      <c r="B5758" s="9"/>
    </row>
    <row r="5759" spans="2:2" ht="15.75" customHeight="1" x14ac:dyDescent="0.2">
      <c r="B5759" s="9"/>
    </row>
    <row r="5760" spans="2:2" ht="15.75" customHeight="1" x14ac:dyDescent="0.2">
      <c r="B5760" s="9"/>
    </row>
    <row r="5761" spans="2:2" ht="15.75" customHeight="1" x14ac:dyDescent="0.2">
      <c r="B5761" s="9"/>
    </row>
    <row r="5762" spans="2:2" ht="15.75" customHeight="1" x14ac:dyDescent="0.2">
      <c r="B5762" s="9"/>
    </row>
    <row r="5763" spans="2:2" ht="15.75" customHeight="1" x14ac:dyDescent="0.2">
      <c r="B5763" s="9"/>
    </row>
    <row r="5764" spans="2:2" ht="15.75" customHeight="1" x14ac:dyDescent="0.2">
      <c r="B5764" s="9"/>
    </row>
    <row r="5765" spans="2:2" ht="15.75" customHeight="1" x14ac:dyDescent="0.2">
      <c r="B5765" s="9"/>
    </row>
    <row r="5766" spans="2:2" ht="15.75" customHeight="1" x14ac:dyDescent="0.2">
      <c r="B5766" s="9"/>
    </row>
    <row r="5767" spans="2:2" ht="15.75" customHeight="1" x14ac:dyDescent="0.2">
      <c r="B5767" s="9"/>
    </row>
    <row r="5768" spans="2:2" ht="15.75" customHeight="1" x14ac:dyDescent="0.2">
      <c r="B5768" s="9"/>
    </row>
    <row r="5769" spans="2:2" ht="15.75" customHeight="1" x14ac:dyDescent="0.2">
      <c r="B5769" s="9"/>
    </row>
    <row r="5770" spans="2:2" ht="15.75" customHeight="1" x14ac:dyDescent="0.2">
      <c r="B5770" s="9"/>
    </row>
    <row r="5771" spans="2:2" ht="15.75" customHeight="1" x14ac:dyDescent="0.2">
      <c r="B5771" s="9"/>
    </row>
    <row r="5772" spans="2:2" ht="15.75" customHeight="1" x14ac:dyDescent="0.2">
      <c r="B5772" s="9"/>
    </row>
    <row r="5773" spans="2:2" ht="15.75" customHeight="1" x14ac:dyDescent="0.2">
      <c r="B5773" s="9"/>
    </row>
    <row r="5774" spans="2:2" ht="15.75" customHeight="1" x14ac:dyDescent="0.2">
      <c r="B5774" s="9"/>
    </row>
    <row r="5775" spans="2:2" ht="15.75" customHeight="1" x14ac:dyDescent="0.2">
      <c r="B5775" s="9"/>
    </row>
    <row r="5776" spans="2:2" ht="15.75" customHeight="1" x14ac:dyDescent="0.2">
      <c r="B5776" s="9"/>
    </row>
    <row r="5777" spans="2:2" ht="15.75" customHeight="1" x14ac:dyDescent="0.2">
      <c r="B5777" s="9"/>
    </row>
    <row r="5778" spans="2:2" ht="15.75" customHeight="1" x14ac:dyDescent="0.2">
      <c r="B5778" s="9"/>
    </row>
    <row r="5779" spans="2:2" ht="15.75" customHeight="1" x14ac:dyDescent="0.2">
      <c r="B5779" s="9"/>
    </row>
    <row r="5780" spans="2:2" ht="15.75" customHeight="1" x14ac:dyDescent="0.2">
      <c r="B5780" s="9"/>
    </row>
    <row r="5781" spans="2:2" ht="15.75" customHeight="1" x14ac:dyDescent="0.2">
      <c r="B5781" s="9"/>
    </row>
    <row r="5782" spans="2:2" ht="15.75" customHeight="1" x14ac:dyDescent="0.2">
      <c r="B5782" s="9"/>
    </row>
    <row r="5783" spans="2:2" ht="15.75" customHeight="1" x14ac:dyDescent="0.2">
      <c r="B5783" s="9"/>
    </row>
    <row r="5784" spans="2:2" ht="15.75" customHeight="1" x14ac:dyDescent="0.2">
      <c r="B5784" s="9"/>
    </row>
    <row r="5785" spans="2:2" ht="15.75" customHeight="1" x14ac:dyDescent="0.2">
      <c r="B5785" s="9"/>
    </row>
    <row r="5786" spans="2:2" ht="15.75" customHeight="1" x14ac:dyDescent="0.2">
      <c r="B5786" s="9"/>
    </row>
    <row r="5787" spans="2:2" ht="15.75" customHeight="1" x14ac:dyDescent="0.2">
      <c r="B5787" s="9"/>
    </row>
    <row r="5788" spans="2:2" ht="15.75" customHeight="1" x14ac:dyDescent="0.2">
      <c r="B5788" s="9"/>
    </row>
    <row r="5789" spans="2:2" ht="15.75" customHeight="1" x14ac:dyDescent="0.2">
      <c r="B5789" s="9"/>
    </row>
    <row r="5790" spans="2:2" ht="15.75" customHeight="1" x14ac:dyDescent="0.2">
      <c r="B5790" s="9"/>
    </row>
    <row r="5791" spans="2:2" ht="15.75" customHeight="1" x14ac:dyDescent="0.2">
      <c r="B5791" s="9"/>
    </row>
    <row r="5792" spans="2:2" ht="15.75" customHeight="1" x14ac:dyDescent="0.2">
      <c r="B5792" s="9"/>
    </row>
    <row r="5793" spans="2:2" ht="15.75" customHeight="1" x14ac:dyDescent="0.2">
      <c r="B5793" s="9"/>
    </row>
    <row r="5794" spans="2:2" ht="15.75" customHeight="1" x14ac:dyDescent="0.2">
      <c r="B5794" s="9"/>
    </row>
    <row r="5795" spans="2:2" ht="15.75" customHeight="1" x14ac:dyDescent="0.2">
      <c r="B5795" s="9"/>
    </row>
    <row r="5796" spans="2:2" ht="15.75" customHeight="1" x14ac:dyDescent="0.2">
      <c r="B5796" s="9"/>
    </row>
    <row r="5797" spans="2:2" ht="15.75" customHeight="1" x14ac:dyDescent="0.2">
      <c r="B5797" s="9"/>
    </row>
    <row r="5798" spans="2:2" ht="15.75" customHeight="1" x14ac:dyDescent="0.2">
      <c r="B5798" s="9"/>
    </row>
    <row r="5799" spans="2:2" ht="15.75" customHeight="1" x14ac:dyDescent="0.2">
      <c r="B5799" s="9"/>
    </row>
    <row r="5800" spans="2:2" ht="15.75" customHeight="1" x14ac:dyDescent="0.2">
      <c r="B5800" s="9"/>
    </row>
    <row r="5801" spans="2:2" ht="15.75" customHeight="1" x14ac:dyDescent="0.2">
      <c r="B5801" s="9"/>
    </row>
    <row r="5802" spans="2:2" ht="15.75" customHeight="1" x14ac:dyDescent="0.2">
      <c r="B5802" s="9"/>
    </row>
    <row r="5803" spans="2:2" ht="15.75" customHeight="1" x14ac:dyDescent="0.2">
      <c r="B5803" s="9"/>
    </row>
    <row r="5804" spans="2:2" ht="15.75" customHeight="1" x14ac:dyDescent="0.2">
      <c r="B5804" s="9"/>
    </row>
    <row r="5805" spans="2:2" ht="15.75" customHeight="1" x14ac:dyDescent="0.2">
      <c r="B5805" s="9"/>
    </row>
    <row r="5806" spans="2:2" ht="15.75" customHeight="1" x14ac:dyDescent="0.2">
      <c r="B5806" s="9"/>
    </row>
    <row r="5807" spans="2:2" ht="15.75" customHeight="1" x14ac:dyDescent="0.2">
      <c r="B5807" s="9"/>
    </row>
    <row r="5808" spans="2:2" ht="15.75" customHeight="1" x14ac:dyDescent="0.2">
      <c r="B5808" s="9"/>
    </row>
    <row r="5809" spans="2:2" ht="15.75" customHeight="1" x14ac:dyDescent="0.2">
      <c r="B5809" s="9"/>
    </row>
    <row r="5810" spans="2:2" ht="15.75" customHeight="1" x14ac:dyDescent="0.2">
      <c r="B5810" s="9"/>
    </row>
    <row r="5811" spans="2:2" ht="15.75" customHeight="1" x14ac:dyDescent="0.2">
      <c r="B5811" s="9"/>
    </row>
    <row r="5812" spans="2:2" ht="15.75" customHeight="1" x14ac:dyDescent="0.2">
      <c r="B5812" s="9"/>
    </row>
    <row r="5813" spans="2:2" ht="15.75" customHeight="1" x14ac:dyDescent="0.2">
      <c r="B5813" s="9"/>
    </row>
    <row r="5814" spans="2:2" ht="15.75" customHeight="1" x14ac:dyDescent="0.2">
      <c r="B5814" s="9"/>
    </row>
    <row r="5815" spans="2:2" ht="15.75" customHeight="1" x14ac:dyDescent="0.2">
      <c r="B5815" s="9"/>
    </row>
    <row r="5816" spans="2:2" ht="15.75" customHeight="1" x14ac:dyDescent="0.2">
      <c r="B5816" s="9"/>
    </row>
    <row r="5817" spans="2:2" ht="15.75" customHeight="1" x14ac:dyDescent="0.2">
      <c r="B5817" s="9"/>
    </row>
    <row r="5818" spans="2:2" ht="15.75" customHeight="1" x14ac:dyDescent="0.2">
      <c r="B5818" s="9"/>
    </row>
    <row r="5819" spans="2:2" ht="15.75" customHeight="1" x14ac:dyDescent="0.2">
      <c r="B5819" s="9"/>
    </row>
    <row r="5820" spans="2:2" ht="15.75" customHeight="1" x14ac:dyDescent="0.2">
      <c r="B5820" s="9"/>
    </row>
    <row r="5821" spans="2:2" ht="15.75" customHeight="1" x14ac:dyDescent="0.2">
      <c r="B5821" s="9"/>
    </row>
    <row r="5822" spans="2:2" ht="15.75" customHeight="1" x14ac:dyDescent="0.2">
      <c r="B5822" s="9"/>
    </row>
    <row r="5823" spans="2:2" ht="15.75" customHeight="1" x14ac:dyDescent="0.2">
      <c r="B5823" s="9"/>
    </row>
    <row r="5824" spans="2:2" ht="15.75" customHeight="1" x14ac:dyDescent="0.2">
      <c r="B5824" s="9"/>
    </row>
    <row r="5825" spans="2:2" ht="15.75" customHeight="1" x14ac:dyDescent="0.2">
      <c r="B5825" s="9"/>
    </row>
    <row r="5826" spans="2:2" ht="15.75" customHeight="1" x14ac:dyDescent="0.2">
      <c r="B5826" s="9"/>
    </row>
    <row r="5827" spans="2:2" ht="15.75" customHeight="1" x14ac:dyDescent="0.2">
      <c r="B5827" s="9"/>
    </row>
    <row r="5828" spans="2:2" ht="15.75" customHeight="1" x14ac:dyDescent="0.2">
      <c r="B5828" s="9"/>
    </row>
    <row r="5829" spans="2:2" ht="15.75" customHeight="1" x14ac:dyDescent="0.2">
      <c r="B5829" s="9"/>
    </row>
    <row r="5830" spans="2:2" ht="15.75" customHeight="1" x14ac:dyDescent="0.2">
      <c r="B5830" s="9"/>
    </row>
    <row r="5831" spans="2:2" ht="15.75" customHeight="1" x14ac:dyDescent="0.2">
      <c r="B5831" s="9"/>
    </row>
    <row r="5832" spans="2:2" ht="15.75" customHeight="1" x14ac:dyDescent="0.2">
      <c r="B5832" s="9"/>
    </row>
    <row r="5833" spans="2:2" ht="15.75" customHeight="1" x14ac:dyDescent="0.2">
      <c r="B5833" s="9"/>
    </row>
    <row r="5834" spans="2:2" ht="15.75" customHeight="1" x14ac:dyDescent="0.2">
      <c r="B5834" s="9"/>
    </row>
    <row r="5835" spans="2:2" ht="15.75" customHeight="1" x14ac:dyDescent="0.2">
      <c r="B5835" s="9"/>
    </row>
    <row r="5836" spans="2:2" ht="15.75" customHeight="1" x14ac:dyDescent="0.2">
      <c r="B5836" s="9"/>
    </row>
    <row r="5837" spans="2:2" ht="15.75" customHeight="1" x14ac:dyDescent="0.2">
      <c r="B5837" s="9"/>
    </row>
    <row r="5838" spans="2:2" ht="15.75" customHeight="1" x14ac:dyDescent="0.2">
      <c r="B5838" s="9"/>
    </row>
    <row r="5839" spans="2:2" ht="15.75" customHeight="1" x14ac:dyDescent="0.2">
      <c r="B5839" s="9"/>
    </row>
    <row r="5840" spans="2:2" ht="15.75" customHeight="1" x14ac:dyDescent="0.2">
      <c r="B5840" s="9"/>
    </row>
    <row r="5841" spans="2:2" ht="15.75" customHeight="1" x14ac:dyDescent="0.2">
      <c r="B5841" s="9"/>
    </row>
    <row r="5842" spans="2:2" ht="15.75" customHeight="1" x14ac:dyDescent="0.2">
      <c r="B5842" s="9"/>
    </row>
    <row r="5843" spans="2:2" ht="15.75" customHeight="1" x14ac:dyDescent="0.2">
      <c r="B5843" s="9"/>
    </row>
    <row r="5844" spans="2:2" ht="15.75" customHeight="1" x14ac:dyDescent="0.2">
      <c r="B5844" s="9"/>
    </row>
    <row r="5845" spans="2:2" ht="15.75" customHeight="1" x14ac:dyDescent="0.2">
      <c r="B5845" s="9"/>
    </row>
    <row r="5846" spans="2:2" ht="15.75" customHeight="1" x14ac:dyDescent="0.2">
      <c r="B5846" s="9"/>
    </row>
    <row r="5847" spans="2:2" ht="15.75" customHeight="1" x14ac:dyDescent="0.2">
      <c r="B5847" s="9"/>
    </row>
    <row r="5848" spans="2:2" ht="15.75" customHeight="1" x14ac:dyDescent="0.2">
      <c r="B5848" s="9"/>
    </row>
    <row r="5849" spans="2:2" ht="15.75" customHeight="1" x14ac:dyDescent="0.2">
      <c r="B5849" s="9"/>
    </row>
    <row r="5850" spans="2:2" ht="15.75" customHeight="1" x14ac:dyDescent="0.2">
      <c r="B5850" s="9"/>
    </row>
    <row r="5851" spans="2:2" ht="15.75" customHeight="1" x14ac:dyDescent="0.2">
      <c r="B5851" s="9"/>
    </row>
    <row r="5852" spans="2:2" ht="15.75" customHeight="1" x14ac:dyDescent="0.2">
      <c r="B5852" s="9"/>
    </row>
    <row r="5853" spans="2:2" ht="15.75" customHeight="1" x14ac:dyDescent="0.2">
      <c r="B5853" s="9"/>
    </row>
    <row r="5854" spans="2:2" ht="15.75" customHeight="1" x14ac:dyDescent="0.2">
      <c r="B5854" s="9"/>
    </row>
    <row r="5855" spans="2:2" ht="15.75" customHeight="1" x14ac:dyDescent="0.2">
      <c r="B5855" s="9"/>
    </row>
    <row r="5856" spans="2:2" ht="15.75" customHeight="1" x14ac:dyDescent="0.2">
      <c r="B5856" s="9"/>
    </row>
    <row r="5857" spans="2:2" ht="15.75" customHeight="1" x14ac:dyDescent="0.2">
      <c r="B5857" s="9"/>
    </row>
    <row r="5858" spans="2:2" ht="15.75" customHeight="1" x14ac:dyDescent="0.2">
      <c r="B5858" s="9"/>
    </row>
    <row r="5859" spans="2:2" ht="15.75" customHeight="1" x14ac:dyDescent="0.2">
      <c r="B5859" s="9"/>
    </row>
    <row r="5860" spans="2:2" ht="15.75" customHeight="1" x14ac:dyDescent="0.2">
      <c r="B5860" s="9"/>
    </row>
    <row r="5861" spans="2:2" ht="15.75" customHeight="1" x14ac:dyDescent="0.2">
      <c r="B5861" s="9"/>
    </row>
    <row r="5862" spans="2:2" ht="15.75" customHeight="1" x14ac:dyDescent="0.2">
      <c r="B5862" s="9"/>
    </row>
    <row r="5863" spans="2:2" ht="15.75" customHeight="1" x14ac:dyDescent="0.2">
      <c r="B5863" s="9"/>
    </row>
    <row r="5864" spans="2:2" ht="15.75" customHeight="1" x14ac:dyDescent="0.2">
      <c r="B5864" s="9"/>
    </row>
    <row r="5865" spans="2:2" ht="15.75" customHeight="1" x14ac:dyDescent="0.2">
      <c r="B5865" s="9"/>
    </row>
    <row r="5866" spans="2:2" ht="15.75" customHeight="1" x14ac:dyDescent="0.2">
      <c r="B5866" s="9"/>
    </row>
    <row r="5867" spans="2:2" ht="15.75" customHeight="1" x14ac:dyDescent="0.2">
      <c r="B5867" s="9"/>
    </row>
    <row r="5868" spans="2:2" ht="15.75" customHeight="1" x14ac:dyDescent="0.2">
      <c r="B5868" s="9"/>
    </row>
    <row r="5869" spans="2:2" ht="15.75" customHeight="1" x14ac:dyDescent="0.2">
      <c r="B5869" s="9"/>
    </row>
    <row r="5870" spans="2:2" ht="15.75" customHeight="1" x14ac:dyDescent="0.2">
      <c r="B5870" s="9"/>
    </row>
    <row r="5871" spans="2:2" ht="15.75" customHeight="1" x14ac:dyDescent="0.2">
      <c r="B5871" s="9"/>
    </row>
    <row r="5872" spans="2:2" ht="15.75" customHeight="1" x14ac:dyDescent="0.2">
      <c r="B5872" s="9"/>
    </row>
    <row r="5873" spans="2:2" ht="15.75" customHeight="1" x14ac:dyDescent="0.2">
      <c r="B5873" s="9"/>
    </row>
    <row r="5874" spans="2:2" ht="15.75" customHeight="1" x14ac:dyDescent="0.2">
      <c r="B5874" s="9"/>
    </row>
    <row r="5875" spans="2:2" ht="15.75" customHeight="1" x14ac:dyDescent="0.2">
      <c r="B5875" s="9"/>
    </row>
    <row r="5876" spans="2:2" ht="15.75" customHeight="1" x14ac:dyDescent="0.2">
      <c r="B5876" s="9"/>
    </row>
    <row r="5877" spans="2:2" ht="15.75" customHeight="1" x14ac:dyDescent="0.2">
      <c r="B5877" s="9"/>
    </row>
    <row r="5878" spans="2:2" ht="15.75" customHeight="1" x14ac:dyDescent="0.2">
      <c r="B5878" s="9"/>
    </row>
    <row r="5879" spans="2:2" ht="15.75" customHeight="1" x14ac:dyDescent="0.2">
      <c r="B5879" s="9"/>
    </row>
    <row r="5880" spans="2:2" ht="15.75" customHeight="1" x14ac:dyDescent="0.2">
      <c r="B5880" s="9"/>
    </row>
    <row r="5881" spans="2:2" ht="15.75" customHeight="1" x14ac:dyDescent="0.2">
      <c r="B5881" s="9"/>
    </row>
    <row r="5882" spans="2:2" ht="15.75" customHeight="1" x14ac:dyDescent="0.2">
      <c r="B5882" s="9"/>
    </row>
    <row r="5883" spans="2:2" ht="15.75" customHeight="1" x14ac:dyDescent="0.2">
      <c r="B5883" s="9"/>
    </row>
    <row r="5884" spans="2:2" ht="15.75" customHeight="1" x14ac:dyDescent="0.2">
      <c r="B5884" s="9"/>
    </row>
    <row r="5885" spans="2:2" ht="15.75" customHeight="1" x14ac:dyDescent="0.2">
      <c r="B5885" s="9"/>
    </row>
    <row r="5886" spans="2:2" ht="15.75" customHeight="1" x14ac:dyDescent="0.2">
      <c r="B5886" s="9"/>
    </row>
    <row r="5887" spans="2:2" ht="15.75" customHeight="1" x14ac:dyDescent="0.2">
      <c r="B5887" s="9"/>
    </row>
    <row r="5888" spans="2:2" ht="15.75" customHeight="1" x14ac:dyDescent="0.2">
      <c r="B5888" s="9"/>
    </row>
    <row r="5889" spans="2:2" ht="15.75" customHeight="1" x14ac:dyDescent="0.2">
      <c r="B5889" s="9"/>
    </row>
    <row r="5890" spans="2:2" ht="15.75" customHeight="1" x14ac:dyDescent="0.2">
      <c r="B5890" s="9"/>
    </row>
    <row r="5891" spans="2:2" ht="15.75" customHeight="1" x14ac:dyDescent="0.2">
      <c r="B5891" s="9"/>
    </row>
    <row r="5892" spans="2:2" ht="15.75" customHeight="1" x14ac:dyDescent="0.2">
      <c r="B5892" s="9"/>
    </row>
    <row r="5893" spans="2:2" ht="15.75" customHeight="1" x14ac:dyDescent="0.2">
      <c r="B5893" s="9"/>
    </row>
    <row r="5894" spans="2:2" ht="15.75" customHeight="1" x14ac:dyDescent="0.2">
      <c r="B5894" s="9"/>
    </row>
    <row r="5895" spans="2:2" ht="15.75" customHeight="1" x14ac:dyDescent="0.2">
      <c r="B5895" s="9"/>
    </row>
    <row r="5896" spans="2:2" ht="15.75" customHeight="1" x14ac:dyDescent="0.2">
      <c r="B5896" s="9"/>
    </row>
    <row r="5897" spans="2:2" ht="15.75" customHeight="1" x14ac:dyDescent="0.2">
      <c r="B5897" s="9"/>
    </row>
    <row r="5898" spans="2:2" ht="15.75" customHeight="1" x14ac:dyDescent="0.2">
      <c r="B5898" s="9"/>
    </row>
    <row r="5899" spans="2:2" ht="15.75" customHeight="1" x14ac:dyDescent="0.2">
      <c r="B5899" s="9"/>
    </row>
    <row r="5900" spans="2:2" ht="15.75" customHeight="1" x14ac:dyDescent="0.2">
      <c r="B5900" s="9"/>
    </row>
    <row r="5901" spans="2:2" ht="15.75" customHeight="1" x14ac:dyDescent="0.2">
      <c r="B5901" s="9"/>
    </row>
    <row r="5902" spans="2:2" ht="15.75" customHeight="1" x14ac:dyDescent="0.2">
      <c r="B5902" s="9"/>
    </row>
    <row r="5903" spans="2:2" ht="15.75" customHeight="1" x14ac:dyDescent="0.2">
      <c r="B5903" s="9"/>
    </row>
    <row r="5904" spans="2:2" ht="15.75" customHeight="1" x14ac:dyDescent="0.2">
      <c r="B5904" s="9"/>
    </row>
    <row r="5905" spans="2:2" ht="15.75" customHeight="1" x14ac:dyDescent="0.2">
      <c r="B5905" s="9"/>
    </row>
    <row r="5906" spans="2:2" ht="15.75" customHeight="1" x14ac:dyDescent="0.2">
      <c r="B5906" s="9"/>
    </row>
    <row r="5907" spans="2:2" ht="15.75" customHeight="1" x14ac:dyDescent="0.2">
      <c r="B5907" s="9"/>
    </row>
    <row r="5908" spans="2:2" ht="15.75" customHeight="1" x14ac:dyDescent="0.2">
      <c r="B5908" s="9"/>
    </row>
    <row r="5909" spans="2:2" ht="15.75" customHeight="1" x14ac:dyDescent="0.2">
      <c r="B5909" s="9"/>
    </row>
    <row r="5910" spans="2:2" ht="15.75" customHeight="1" x14ac:dyDescent="0.2">
      <c r="B5910" s="9"/>
    </row>
    <row r="5911" spans="2:2" ht="15.75" customHeight="1" x14ac:dyDescent="0.2">
      <c r="B5911" s="9"/>
    </row>
    <row r="5912" spans="2:2" ht="15.75" customHeight="1" x14ac:dyDescent="0.2">
      <c r="B5912" s="9"/>
    </row>
    <row r="5913" spans="2:2" ht="15.75" customHeight="1" x14ac:dyDescent="0.2">
      <c r="B5913" s="9"/>
    </row>
    <row r="5914" spans="2:2" ht="15.75" customHeight="1" x14ac:dyDescent="0.2">
      <c r="B5914" s="9"/>
    </row>
    <row r="5915" spans="2:2" ht="15.75" customHeight="1" x14ac:dyDescent="0.2">
      <c r="B5915" s="9"/>
    </row>
    <row r="5916" spans="2:2" ht="15.75" customHeight="1" x14ac:dyDescent="0.2">
      <c r="B5916" s="9"/>
    </row>
    <row r="5917" spans="2:2" ht="15.75" customHeight="1" x14ac:dyDescent="0.2">
      <c r="B5917" s="9"/>
    </row>
    <row r="5918" spans="2:2" ht="15.75" customHeight="1" x14ac:dyDescent="0.2">
      <c r="B5918" s="9"/>
    </row>
    <row r="5919" spans="2:2" ht="15.75" customHeight="1" x14ac:dyDescent="0.2">
      <c r="B5919" s="9"/>
    </row>
    <row r="5920" spans="2:2" ht="15.75" customHeight="1" x14ac:dyDescent="0.2">
      <c r="B5920" s="9"/>
    </row>
    <row r="5921" spans="2:2" ht="15.75" customHeight="1" x14ac:dyDescent="0.2">
      <c r="B5921" s="9"/>
    </row>
    <row r="5922" spans="2:2" ht="15.75" customHeight="1" x14ac:dyDescent="0.2">
      <c r="B5922" s="9"/>
    </row>
    <row r="5923" spans="2:2" ht="15.75" customHeight="1" x14ac:dyDescent="0.2">
      <c r="B5923" s="9"/>
    </row>
    <row r="5924" spans="2:2" ht="15.75" customHeight="1" x14ac:dyDescent="0.2">
      <c r="B5924" s="9"/>
    </row>
    <row r="5925" spans="2:2" ht="15.75" customHeight="1" x14ac:dyDescent="0.2">
      <c r="B5925" s="9"/>
    </row>
    <row r="5926" spans="2:2" ht="15.75" customHeight="1" x14ac:dyDescent="0.2">
      <c r="B5926" s="9"/>
    </row>
    <row r="5927" spans="2:2" ht="15.75" customHeight="1" x14ac:dyDescent="0.2">
      <c r="B5927" s="9"/>
    </row>
    <row r="5928" spans="2:2" ht="15.75" customHeight="1" x14ac:dyDescent="0.2">
      <c r="B5928" s="9"/>
    </row>
    <row r="5929" spans="2:2" ht="15.75" customHeight="1" x14ac:dyDescent="0.2">
      <c r="B5929" s="9"/>
    </row>
    <row r="5930" spans="2:2" ht="15.75" customHeight="1" x14ac:dyDescent="0.2">
      <c r="B5930" s="9"/>
    </row>
    <row r="5931" spans="2:2" ht="15.75" customHeight="1" x14ac:dyDescent="0.2">
      <c r="B5931" s="9"/>
    </row>
    <row r="5932" spans="2:2" ht="15.75" customHeight="1" x14ac:dyDescent="0.2">
      <c r="B5932" s="9"/>
    </row>
    <row r="5933" spans="2:2" ht="15.75" customHeight="1" x14ac:dyDescent="0.2">
      <c r="B5933" s="9"/>
    </row>
    <row r="5934" spans="2:2" ht="15.75" customHeight="1" x14ac:dyDescent="0.2">
      <c r="B5934" s="9"/>
    </row>
    <row r="5935" spans="2:2" ht="15.75" customHeight="1" x14ac:dyDescent="0.2">
      <c r="B5935" s="9"/>
    </row>
    <row r="5936" spans="2:2" ht="15.75" customHeight="1" x14ac:dyDescent="0.2">
      <c r="B5936" s="9"/>
    </row>
    <row r="5937" spans="2:2" ht="15.75" customHeight="1" x14ac:dyDescent="0.2">
      <c r="B5937" s="9"/>
    </row>
    <row r="5938" spans="2:2" ht="15.75" customHeight="1" x14ac:dyDescent="0.2">
      <c r="B5938" s="9"/>
    </row>
    <row r="5939" spans="2:2" ht="15.75" customHeight="1" x14ac:dyDescent="0.2">
      <c r="B5939" s="9"/>
    </row>
    <row r="5940" spans="2:2" ht="15.75" customHeight="1" x14ac:dyDescent="0.2">
      <c r="B5940" s="9"/>
    </row>
    <row r="5941" spans="2:2" ht="15.75" customHeight="1" x14ac:dyDescent="0.2">
      <c r="B5941" s="9"/>
    </row>
    <row r="5942" spans="2:2" ht="15.75" customHeight="1" x14ac:dyDescent="0.2">
      <c r="B5942" s="9"/>
    </row>
    <row r="5943" spans="2:2" ht="15.75" customHeight="1" x14ac:dyDescent="0.2">
      <c r="B5943" s="9"/>
    </row>
    <row r="5944" spans="2:2" ht="15.75" customHeight="1" x14ac:dyDescent="0.2">
      <c r="B5944" s="9"/>
    </row>
    <row r="5945" spans="2:2" ht="15.75" customHeight="1" x14ac:dyDescent="0.2">
      <c r="B5945" s="9"/>
    </row>
    <row r="5946" spans="2:2" ht="15.75" customHeight="1" x14ac:dyDescent="0.2">
      <c r="B5946" s="9"/>
    </row>
    <row r="5947" spans="2:2" ht="15.75" customHeight="1" x14ac:dyDescent="0.2">
      <c r="B5947" s="9"/>
    </row>
    <row r="5948" spans="2:2" ht="15.75" customHeight="1" x14ac:dyDescent="0.2">
      <c r="B5948" s="9"/>
    </row>
    <row r="5949" spans="2:2" ht="15.75" customHeight="1" x14ac:dyDescent="0.2">
      <c r="B5949" s="9"/>
    </row>
    <row r="5950" spans="2:2" ht="15.75" customHeight="1" x14ac:dyDescent="0.2">
      <c r="B5950" s="9"/>
    </row>
    <row r="5951" spans="2:2" ht="15.75" customHeight="1" x14ac:dyDescent="0.2">
      <c r="B5951" s="9"/>
    </row>
    <row r="5952" spans="2:2" ht="15.75" customHeight="1" x14ac:dyDescent="0.2">
      <c r="B5952" s="9"/>
    </row>
    <row r="5953" spans="2:2" ht="15.75" customHeight="1" x14ac:dyDescent="0.2">
      <c r="B5953" s="9"/>
    </row>
    <row r="5954" spans="2:2" ht="15.75" customHeight="1" x14ac:dyDescent="0.2">
      <c r="B5954" s="9"/>
    </row>
    <row r="5955" spans="2:2" ht="15.75" customHeight="1" x14ac:dyDescent="0.2">
      <c r="B5955" s="9"/>
    </row>
    <row r="5956" spans="2:2" ht="15.75" customHeight="1" x14ac:dyDescent="0.2">
      <c r="B5956" s="9"/>
    </row>
    <row r="5957" spans="2:2" ht="15.75" customHeight="1" x14ac:dyDescent="0.2">
      <c r="B5957" s="9"/>
    </row>
    <row r="5958" spans="2:2" ht="15.75" customHeight="1" x14ac:dyDescent="0.2">
      <c r="B5958" s="9"/>
    </row>
    <row r="5959" spans="2:2" ht="15.75" customHeight="1" x14ac:dyDescent="0.2">
      <c r="B5959" s="9"/>
    </row>
    <row r="5960" spans="2:2" ht="15.75" customHeight="1" x14ac:dyDescent="0.2">
      <c r="B5960" s="9"/>
    </row>
    <row r="5961" spans="2:2" ht="15.75" customHeight="1" x14ac:dyDescent="0.2">
      <c r="B5961" s="9"/>
    </row>
    <row r="5962" spans="2:2" ht="15.75" customHeight="1" x14ac:dyDescent="0.2">
      <c r="B5962" s="9"/>
    </row>
    <row r="5963" spans="2:2" ht="15.75" customHeight="1" x14ac:dyDescent="0.2">
      <c r="B5963" s="9"/>
    </row>
    <row r="5964" spans="2:2" ht="15.75" customHeight="1" x14ac:dyDescent="0.2">
      <c r="B5964" s="9"/>
    </row>
    <row r="5965" spans="2:2" ht="15.75" customHeight="1" x14ac:dyDescent="0.2">
      <c r="B5965" s="9"/>
    </row>
    <row r="5966" spans="2:2" ht="15.75" customHeight="1" x14ac:dyDescent="0.2">
      <c r="B5966" s="9"/>
    </row>
    <row r="5967" spans="2:2" ht="15.75" customHeight="1" x14ac:dyDescent="0.2">
      <c r="B5967" s="9"/>
    </row>
    <row r="5968" spans="2:2" ht="15.75" customHeight="1" x14ac:dyDescent="0.2">
      <c r="B5968" s="9"/>
    </row>
    <row r="5969" spans="2:2" ht="15.75" customHeight="1" x14ac:dyDescent="0.2">
      <c r="B5969" s="9"/>
    </row>
    <row r="5970" spans="2:2" ht="15.75" customHeight="1" x14ac:dyDescent="0.2">
      <c r="B5970" s="9"/>
    </row>
    <row r="5971" spans="2:2" ht="15.75" customHeight="1" x14ac:dyDescent="0.2">
      <c r="B5971" s="9"/>
    </row>
    <row r="5972" spans="2:2" ht="15.75" customHeight="1" x14ac:dyDescent="0.2">
      <c r="B5972" s="9"/>
    </row>
    <row r="5973" spans="2:2" ht="15.75" customHeight="1" x14ac:dyDescent="0.2">
      <c r="B5973" s="9"/>
    </row>
    <row r="5974" spans="2:2" ht="15.75" customHeight="1" x14ac:dyDescent="0.2">
      <c r="B5974" s="9"/>
    </row>
    <row r="5975" spans="2:2" ht="15.75" customHeight="1" x14ac:dyDescent="0.2">
      <c r="B5975" s="9"/>
    </row>
    <row r="5976" spans="2:2" ht="15.75" customHeight="1" x14ac:dyDescent="0.2">
      <c r="B5976" s="9"/>
    </row>
    <row r="5977" spans="2:2" ht="15.75" customHeight="1" x14ac:dyDescent="0.2">
      <c r="B5977" s="9"/>
    </row>
    <row r="5978" spans="2:2" ht="15.75" customHeight="1" x14ac:dyDescent="0.2">
      <c r="B5978" s="9"/>
    </row>
    <row r="5979" spans="2:2" ht="15.75" customHeight="1" x14ac:dyDescent="0.2">
      <c r="B5979" s="9"/>
    </row>
    <row r="5980" spans="2:2" ht="15.75" customHeight="1" x14ac:dyDescent="0.2">
      <c r="B5980" s="9"/>
    </row>
    <row r="5981" spans="2:2" ht="15.75" customHeight="1" x14ac:dyDescent="0.2">
      <c r="B5981" s="9"/>
    </row>
    <row r="5982" spans="2:2" ht="15.75" customHeight="1" x14ac:dyDescent="0.2">
      <c r="B5982" s="9"/>
    </row>
    <row r="5983" spans="2:2" ht="15.75" customHeight="1" x14ac:dyDescent="0.2">
      <c r="B5983" s="9"/>
    </row>
    <row r="5984" spans="2:2" ht="15.75" customHeight="1" x14ac:dyDescent="0.2">
      <c r="B5984" s="9"/>
    </row>
    <row r="5985" spans="2:2" ht="15.75" customHeight="1" x14ac:dyDescent="0.2">
      <c r="B5985" s="9"/>
    </row>
    <row r="5986" spans="2:2" ht="15.75" customHeight="1" x14ac:dyDescent="0.2">
      <c r="B5986" s="9"/>
    </row>
    <row r="5987" spans="2:2" ht="15.75" customHeight="1" x14ac:dyDescent="0.2">
      <c r="B5987" s="9"/>
    </row>
    <row r="5988" spans="2:2" ht="15.75" customHeight="1" x14ac:dyDescent="0.2">
      <c r="B5988" s="9"/>
    </row>
    <row r="5989" spans="2:2" ht="15.75" customHeight="1" x14ac:dyDescent="0.2">
      <c r="B5989" s="9"/>
    </row>
    <row r="5990" spans="2:2" ht="15.75" customHeight="1" x14ac:dyDescent="0.2">
      <c r="B5990" s="9"/>
    </row>
    <row r="5991" spans="2:2" ht="15.75" customHeight="1" x14ac:dyDescent="0.2">
      <c r="B5991" s="9"/>
    </row>
    <row r="5992" spans="2:2" ht="15.75" customHeight="1" x14ac:dyDescent="0.2">
      <c r="B5992" s="9"/>
    </row>
    <row r="5993" spans="2:2" ht="15.75" customHeight="1" x14ac:dyDescent="0.2">
      <c r="B5993" s="9"/>
    </row>
    <row r="5994" spans="2:2" ht="15.75" customHeight="1" x14ac:dyDescent="0.2">
      <c r="B5994" s="9"/>
    </row>
    <row r="5995" spans="2:2" ht="15.75" customHeight="1" x14ac:dyDescent="0.2">
      <c r="B5995" s="9"/>
    </row>
    <row r="5996" spans="2:2" ht="15.75" customHeight="1" x14ac:dyDescent="0.2">
      <c r="B5996" s="9"/>
    </row>
    <row r="5997" spans="2:2" ht="15.75" customHeight="1" x14ac:dyDescent="0.2">
      <c r="B5997" s="9"/>
    </row>
    <row r="5998" spans="2:2" ht="15.75" customHeight="1" x14ac:dyDescent="0.2">
      <c r="B5998" s="9"/>
    </row>
    <row r="5999" spans="2:2" ht="15.75" customHeight="1" x14ac:dyDescent="0.2">
      <c r="B5999" s="9"/>
    </row>
    <row r="6000" spans="2:2" ht="15.75" customHeight="1" x14ac:dyDescent="0.2">
      <c r="B6000" s="9"/>
    </row>
    <row r="6001" spans="2:2" ht="15.75" customHeight="1" x14ac:dyDescent="0.2">
      <c r="B6001" s="9"/>
    </row>
    <row r="6002" spans="2:2" ht="15.75" customHeight="1" x14ac:dyDescent="0.2">
      <c r="B6002" s="9"/>
    </row>
    <row r="6003" spans="2:2" ht="15.75" customHeight="1" x14ac:dyDescent="0.2">
      <c r="B6003" s="9"/>
    </row>
    <row r="6004" spans="2:2" ht="15.75" customHeight="1" x14ac:dyDescent="0.2">
      <c r="B6004" s="9"/>
    </row>
    <row r="6005" spans="2:2" ht="15.75" customHeight="1" x14ac:dyDescent="0.2">
      <c r="B6005" s="9"/>
    </row>
    <row r="6006" spans="2:2" ht="15.75" customHeight="1" x14ac:dyDescent="0.2">
      <c r="B6006" s="9"/>
    </row>
    <row r="6007" spans="2:2" ht="15.75" customHeight="1" x14ac:dyDescent="0.2">
      <c r="B6007" s="9"/>
    </row>
    <row r="6008" spans="2:2" ht="15.75" customHeight="1" x14ac:dyDescent="0.2">
      <c r="B6008" s="9"/>
    </row>
    <row r="6009" spans="2:2" ht="15.75" customHeight="1" x14ac:dyDescent="0.2">
      <c r="B6009" s="9"/>
    </row>
    <row r="6010" spans="2:2" ht="15.75" customHeight="1" x14ac:dyDescent="0.2">
      <c r="B6010" s="9"/>
    </row>
    <row r="6011" spans="2:2" ht="15.75" customHeight="1" x14ac:dyDescent="0.2">
      <c r="B6011" s="9"/>
    </row>
    <row r="6012" spans="2:2" ht="15.75" customHeight="1" x14ac:dyDescent="0.2">
      <c r="B6012" s="9"/>
    </row>
    <row r="6013" spans="2:2" ht="15.75" customHeight="1" x14ac:dyDescent="0.2">
      <c r="B6013" s="9"/>
    </row>
    <row r="6014" spans="2:2" ht="15.75" customHeight="1" x14ac:dyDescent="0.2">
      <c r="B6014" s="9"/>
    </row>
    <row r="6015" spans="2:2" ht="15.75" customHeight="1" x14ac:dyDescent="0.2">
      <c r="B6015" s="9"/>
    </row>
    <row r="6016" spans="2:2" ht="15.75" customHeight="1" x14ac:dyDescent="0.2">
      <c r="B6016" s="9"/>
    </row>
    <row r="6017" spans="2:2" ht="15.75" customHeight="1" x14ac:dyDescent="0.2">
      <c r="B6017" s="9"/>
    </row>
    <row r="6018" spans="2:2" ht="15.75" customHeight="1" x14ac:dyDescent="0.2">
      <c r="B6018" s="9"/>
    </row>
    <row r="6019" spans="2:2" ht="15.75" customHeight="1" x14ac:dyDescent="0.2">
      <c r="B6019" s="9"/>
    </row>
    <row r="6020" spans="2:2" ht="15.75" customHeight="1" x14ac:dyDescent="0.2">
      <c r="B6020" s="9"/>
    </row>
    <row r="6021" spans="2:2" ht="15.75" customHeight="1" x14ac:dyDescent="0.2">
      <c r="B6021" s="9"/>
    </row>
    <row r="6022" spans="2:2" ht="15.75" customHeight="1" x14ac:dyDescent="0.2">
      <c r="B6022" s="9"/>
    </row>
    <row r="6023" spans="2:2" ht="15.75" customHeight="1" x14ac:dyDescent="0.2">
      <c r="B6023" s="9"/>
    </row>
    <row r="6024" spans="2:2" ht="15.75" customHeight="1" x14ac:dyDescent="0.2">
      <c r="B6024" s="9"/>
    </row>
    <row r="6025" spans="2:2" ht="15.75" customHeight="1" x14ac:dyDescent="0.2">
      <c r="B6025" s="9"/>
    </row>
    <row r="6026" spans="2:2" ht="15.75" customHeight="1" x14ac:dyDescent="0.2">
      <c r="B6026" s="9"/>
    </row>
    <row r="6027" spans="2:2" ht="15.75" customHeight="1" x14ac:dyDescent="0.2">
      <c r="B6027" s="9"/>
    </row>
    <row r="6028" spans="2:2" ht="15.75" customHeight="1" x14ac:dyDescent="0.2">
      <c r="B6028" s="9"/>
    </row>
    <row r="6029" spans="2:2" ht="15.75" customHeight="1" x14ac:dyDescent="0.2">
      <c r="B6029" s="9"/>
    </row>
    <row r="6030" spans="2:2" ht="15.75" customHeight="1" x14ac:dyDescent="0.2">
      <c r="B6030" s="9"/>
    </row>
    <row r="6031" spans="2:2" ht="15.75" customHeight="1" x14ac:dyDescent="0.2">
      <c r="B6031" s="9"/>
    </row>
    <row r="6032" spans="2:2" ht="15.75" customHeight="1" x14ac:dyDescent="0.2">
      <c r="B6032" s="9"/>
    </row>
    <row r="6033" spans="2:2" ht="15.75" customHeight="1" x14ac:dyDescent="0.2">
      <c r="B6033" s="9"/>
    </row>
    <row r="6034" spans="2:2" ht="15.75" customHeight="1" x14ac:dyDescent="0.2">
      <c r="B6034" s="9"/>
    </row>
    <row r="6035" spans="2:2" ht="15.75" customHeight="1" x14ac:dyDescent="0.2">
      <c r="B6035" s="9"/>
    </row>
    <row r="6036" spans="2:2" ht="15.75" customHeight="1" x14ac:dyDescent="0.2">
      <c r="B6036" s="9"/>
    </row>
    <row r="6037" spans="2:2" ht="15.75" customHeight="1" x14ac:dyDescent="0.2">
      <c r="B6037" s="9"/>
    </row>
    <row r="6038" spans="2:2" ht="15.75" customHeight="1" x14ac:dyDescent="0.2">
      <c r="B6038" s="9"/>
    </row>
    <row r="6039" spans="2:2" ht="15.75" customHeight="1" x14ac:dyDescent="0.2">
      <c r="B6039" s="9"/>
    </row>
    <row r="6040" spans="2:2" ht="15.75" customHeight="1" x14ac:dyDescent="0.2">
      <c r="B6040" s="9"/>
    </row>
    <row r="6041" spans="2:2" ht="15.75" customHeight="1" x14ac:dyDescent="0.2">
      <c r="B6041" s="9"/>
    </row>
    <row r="6042" spans="2:2" ht="15.75" customHeight="1" x14ac:dyDescent="0.2">
      <c r="B6042" s="9"/>
    </row>
    <row r="6043" spans="2:2" ht="15.75" customHeight="1" x14ac:dyDescent="0.2">
      <c r="B6043" s="9"/>
    </row>
    <row r="6044" spans="2:2" ht="15.75" customHeight="1" x14ac:dyDescent="0.2">
      <c r="B6044" s="9"/>
    </row>
    <row r="6045" spans="2:2" ht="15.75" customHeight="1" x14ac:dyDescent="0.2">
      <c r="B6045" s="9"/>
    </row>
    <row r="6046" spans="2:2" ht="15.75" customHeight="1" x14ac:dyDescent="0.2">
      <c r="B6046" s="9"/>
    </row>
    <row r="6047" spans="2:2" ht="15.75" customHeight="1" x14ac:dyDescent="0.2">
      <c r="B6047" s="9"/>
    </row>
    <row r="6048" spans="2:2" ht="15.75" customHeight="1" x14ac:dyDescent="0.2">
      <c r="B6048" s="9"/>
    </row>
    <row r="6049" spans="2:2" ht="15.75" customHeight="1" x14ac:dyDescent="0.2">
      <c r="B6049" s="9"/>
    </row>
    <row r="6050" spans="2:2" ht="15.75" customHeight="1" x14ac:dyDescent="0.2">
      <c r="B6050" s="9"/>
    </row>
    <row r="6051" spans="2:2" ht="15.75" customHeight="1" x14ac:dyDescent="0.2">
      <c r="B6051" s="9"/>
    </row>
    <row r="6052" spans="2:2" ht="15.75" customHeight="1" x14ac:dyDescent="0.2">
      <c r="B6052" s="9"/>
    </row>
    <row r="6053" spans="2:2" ht="15.75" customHeight="1" x14ac:dyDescent="0.2">
      <c r="B6053" s="9"/>
    </row>
    <row r="6054" spans="2:2" ht="15.75" customHeight="1" x14ac:dyDescent="0.2">
      <c r="B6054" s="9"/>
    </row>
    <row r="6055" spans="2:2" ht="15.75" customHeight="1" x14ac:dyDescent="0.2">
      <c r="B6055" s="9"/>
    </row>
    <row r="6056" spans="2:2" ht="15.75" customHeight="1" x14ac:dyDescent="0.2">
      <c r="B6056" s="9"/>
    </row>
    <row r="6057" spans="2:2" ht="15.75" customHeight="1" x14ac:dyDescent="0.2">
      <c r="B6057" s="9"/>
    </row>
    <row r="6058" spans="2:2" ht="15.75" customHeight="1" x14ac:dyDescent="0.2">
      <c r="B6058" s="9"/>
    </row>
    <row r="6059" spans="2:2" ht="15.75" customHeight="1" x14ac:dyDescent="0.2">
      <c r="B6059" s="9"/>
    </row>
    <row r="6060" spans="2:2" ht="15.75" customHeight="1" x14ac:dyDescent="0.2">
      <c r="B6060" s="9"/>
    </row>
    <row r="6061" spans="2:2" ht="15.75" customHeight="1" x14ac:dyDescent="0.2">
      <c r="B6061" s="9"/>
    </row>
    <row r="6062" spans="2:2" ht="15.75" customHeight="1" x14ac:dyDescent="0.2">
      <c r="B6062" s="9"/>
    </row>
    <row r="6063" spans="2:2" ht="15.75" customHeight="1" x14ac:dyDescent="0.2">
      <c r="B6063" s="9"/>
    </row>
    <row r="6064" spans="2:2" ht="15.75" customHeight="1" x14ac:dyDescent="0.2">
      <c r="B6064" s="9"/>
    </row>
    <row r="6065" spans="2:2" ht="15.75" customHeight="1" x14ac:dyDescent="0.2">
      <c r="B6065" s="9"/>
    </row>
    <row r="6066" spans="2:2" ht="15.75" customHeight="1" x14ac:dyDescent="0.2">
      <c r="B6066" s="9"/>
    </row>
    <row r="6067" spans="2:2" ht="15.75" customHeight="1" x14ac:dyDescent="0.2">
      <c r="B6067" s="9"/>
    </row>
    <row r="6068" spans="2:2" ht="15.75" customHeight="1" x14ac:dyDescent="0.2">
      <c r="B6068" s="9"/>
    </row>
    <row r="6069" spans="2:2" ht="15.75" customHeight="1" x14ac:dyDescent="0.2">
      <c r="B6069" s="9"/>
    </row>
    <row r="6070" spans="2:2" ht="15.75" customHeight="1" x14ac:dyDescent="0.2">
      <c r="B6070" s="9"/>
    </row>
    <row r="6071" spans="2:2" ht="15.75" customHeight="1" x14ac:dyDescent="0.2">
      <c r="B6071" s="9"/>
    </row>
    <row r="6072" spans="2:2" ht="15.75" customHeight="1" x14ac:dyDescent="0.2">
      <c r="B6072" s="9"/>
    </row>
    <row r="6073" spans="2:2" ht="15.75" customHeight="1" x14ac:dyDescent="0.2">
      <c r="B6073" s="9"/>
    </row>
    <row r="6074" spans="2:2" ht="15.75" customHeight="1" x14ac:dyDescent="0.2">
      <c r="B6074" s="9"/>
    </row>
    <row r="6075" spans="2:2" ht="15.75" customHeight="1" x14ac:dyDescent="0.2">
      <c r="B6075" s="9"/>
    </row>
    <row r="6076" spans="2:2" ht="15.75" customHeight="1" x14ac:dyDescent="0.2">
      <c r="B6076" s="9"/>
    </row>
    <row r="6077" spans="2:2" ht="15.75" customHeight="1" x14ac:dyDescent="0.2">
      <c r="B6077" s="9"/>
    </row>
    <row r="6078" spans="2:2" ht="15.75" customHeight="1" x14ac:dyDescent="0.2">
      <c r="B6078" s="9"/>
    </row>
    <row r="6079" spans="2:2" ht="15.75" customHeight="1" x14ac:dyDescent="0.2">
      <c r="B6079" s="9"/>
    </row>
    <row r="6080" spans="2:2" ht="15.75" customHeight="1" x14ac:dyDescent="0.2">
      <c r="B6080" s="9"/>
    </row>
    <row r="6081" spans="2:2" ht="15.75" customHeight="1" x14ac:dyDescent="0.2">
      <c r="B6081" s="9"/>
    </row>
    <row r="6082" spans="2:2" ht="15.75" customHeight="1" x14ac:dyDescent="0.2">
      <c r="B6082" s="9"/>
    </row>
    <row r="6083" spans="2:2" ht="15.75" customHeight="1" x14ac:dyDescent="0.2">
      <c r="B6083" s="9"/>
    </row>
    <row r="6084" spans="2:2" ht="15.75" customHeight="1" x14ac:dyDescent="0.2">
      <c r="B6084" s="9"/>
    </row>
    <row r="6085" spans="2:2" ht="15.75" customHeight="1" x14ac:dyDescent="0.2">
      <c r="B6085" s="9"/>
    </row>
    <row r="6086" spans="2:2" ht="15.75" customHeight="1" x14ac:dyDescent="0.2">
      <c r="B6086" s="9"/>
    </row>
    <row r="6087" spans="2:2" ht="15.75" customHeight="1" x14ac:dyDescent="0.2">
      <c r="B6087" s="9"/>
    </row>
    <row r="6088" spans="2:2" ht="15.75" customHeight="1" x14ac:dyDescent="0.2">
      <c r="B6088" s="9"/>
    </row>
    <row r="6089" spans="2:2" ht="15.75" customHeight="1" x14ac:dyDescent="0.2">
      <c r="B6089" s="9"/>
    </row>
    <row r="6090" spans="2:2" ht="15.75" customHeight="1" x14ac:dyDescent="0.2">
      <c r="B6090" s="9"/>
    </row>
    <row r="6091" spans="2:2" ht="15.75" customHeight="1" x14ac:dyDescent="0.2">
      <c r="B6091" s="9"/>
    </row>
    <row r="6092" spans="2:2" ht="15.75" customHeight="1" x14ac:dyDescent="0.2">
      <c r="B6092" s="9"/>
    </row>
    <row r="6093" spans="2:2" ht="15.75" customHeight="1" x14ac:dyDescent="0.2">
      <c r="B6093" s="9"/>
    </row>
    <row r="6094" spans="2:2" ht="15.75" customHeight="1" x14ac:dyDescent="0.2">
      <c r="B6094" s="9"/>
    </row>
    <row r="6095" spans="2:2" ht="15.75" customHeight="1" x14ac:dyDescent="0.2">
      <c r="B6095" s="9"/>
    </row>
    <row r="6096" spans="2:2" ht="15.75" customHeight="1" x14ac:dyDescent="0.2">
      <c r="B6096" s="9"/>
    </row>
    <row r="6097" spans="2:2" ht="15.75" customHeight="1" x14ac:dyDescent="0.2">
      <c r="B6097" s="9"/>
    </row>
    <row r="6098" spans="2:2" ht="15.75" customHeight="1" x14ac:dyDescent="0.2">
      <c r="B6098" s="9"/>
    </row>
    <row r="6099" spans="2:2" ht="15.75" customHeight="1" x14ac:dyDescent="0.2">
      <c r="B6099" s="9"/>
    </row>
    <row r="6100" spans="2:2" ht="15.75" customHeight="1" x14ac:dyDescent="0.2">
      <c r="B6100" s="9"/>
    </row>
    <row r="6101" spans="2:2" ht="15.75" customHeight="1" x14ac:dyDescent="0.2">
      <c r="B6101" s="9"/>
    </row>
    <row r="6102" spans="2:2" ht="15.75" customHeight="1" x14ac:dyDescent="0.2">
      <c r="B6102" s="9"/>
    </row>
    <row r="6103" spans="2:2" ht="15.75" customHeight="1" x14ac:dyDescent="0.2">
      <c r="B6103" s="9"/>
    </row>
    <row r="6104" spans="2:2" ht="15.75" customHeight="1" x14ac:dyDescent="0.2">
      <c r="B6104" s="9"/>
    </row>
    <row r="6105" spans="2:2" ht="15.75" customHeight="1" x14ac:dyDescent="0.2">
      <c r="B6105" s="9"/>
    </row>
    <row r="6106" spans="2:2" ht="15.75" customHeight="1" x14ac:dyDescent="0.2">
      <c r="B6106" s="9"/>
    </row>
    <row r="6107" spans="2:2" ht="15.75" customHeight="1" x14ac:dyDescent="0.2">
      <c r="B6107" s="9"/>
    </row>
    <row r="6108" spans="2:2" ht="15.75" customHeight="1" x14ac:dyDescent="0.2">
      <c r="B6108" s="9"/>
    </row>
    <row r="6109" spans="2:2" ht="15.75" customHeight="1" x14ac:dyDescent="0.2">
      <c r="B6109" s="9"/>
    </row>
    <row r="6110" spans="2:2" ht="15.75" customHeight="1" x14ac:dyDescent="0.2">
      <c r="B6110" s="9"/>
    </row>
    <row r="6111" spans="2:2" ht="15.75" customHeight="1" x14ac:dyDescent="0.2">
      <c r="B6111" s="9"/>
    </row>
    <row r="6112" spans="2:2" ht="15.75" customHeight="1" x14ac:dyDescent="0.2">
      <c r="B6112" s="9"/>
    </row>
    <row r="6113" spans="2:2" ht="15.75" customHeight="1" x14ac:dyDescent="0.2">
      <c r="B6113" s="9"/>
    </row>
    <row r="6114" spans="2:2" ht="15.75" customHeight="1" x14ac:dyDescent="0.2">
      <c r="B6114" s="9"/>
    </row>
    <row r="6115" spans="2:2" ht="15.75" customHeight="1" x14ac:dyDescent="0.2">
      <c r="B6115" s="9"/>
    </row>
    <row r="6116" spans="2:2" ht="15.75" customHeight="1" x14ac:dyDescent="0.2">
      <c r="B6116" s="9"/>
    </row>
    <row r="6117" spans="2:2" ht="15.75" customHeight="1" x14ac:dyDescent="0.2">
      <c r="B6117" s="9"/>
    </row>
    <row r="6118" spans="2:2" ht="15.75" customHeight="1" x14ac:dyDescent="0.2">
      <c r="B6118" s="9"/>
    </row>
    <row r="6119" spans="2:2" ht="15.75" customHeight="1" x14ac:dyDescent="0.2">
      <c r="B6119" s="9"/>
    </row>
    <row r="6120" spans="2:2" ht="15.75" customHeight="1" x14ac:dyDescent="0.2">
      <c r="B6120" s="9"/>
    </row>
    <row r="6121" spans="2:2" ht="15.75" customHeight="1" x14ac:dyDescent="0.2">
      <c r="B6121" s="9"/>
    </row>
    <row r="6122" spans="2:2" ht="15.75" customHeight="1" x14ac:dyDescent="0.2">
      <c r="B6122" s="9"/>
    </row>
    <row r="6123" spans="2:2" ht="15.75" customHeight="1" x14ac:dyDescent="0.2">
      <c r="B6123" s="9"/>
    </row>
    <row r="6124" spans="2:2" ht="15.75" customHeight="1" x14ac:dyDescent="0.2">
      <c r="B6124" s="9"/>
    </row>
    <row r="6125" spans="2:2" ht="15.75" customHeight="1" x14ac:dyDescent="0.2">
      <c r="B6125" s="9"/>
    </row>
    <row r="6126" spans="2:2" ht="15.75" customHeight="1" x14ac:dyDescent="0.2">
      <c r="B6126" s="9"/>
    </row>
    <row r="6127" spans="2:2" ht="15.75" customHeight="1" x14ac:dyDescent="0.2">
      <c r="B6127" s="9"/>
    </row>
    <row r="6128" spans="2:2" ht="15.75" customHeight="1" x14ac:dyDescent="0.2">
      <c r="B6128" s="9"/>
    </row>
    <row r="6129" spans="2:2" ht="15.75" customHeight="1" x14ac:dyDescent="0.2">
      <c r="B6129" s="9"/>
    </row>
    <row r="6130" spans="2:2" ht="15.75" customHeight="1" x14ac:dyDescent="0.2">
      <c r="B6130" s="9"/>
    </row>
    <row r="6131" spans="2:2" ht="15.75" customHeight="1" x14ac:dyDescent="0.2">
      <c r="B6131" s="9"/>
    </row>
    <row r="6132" spans="2:2" ht="15.75" customHeight="1" x14ac:dyDescent="0.2">
      <c r="B6132" s="9"/>
    </row>
    <row r="6133" spans="2:2" ht="15.75" customHeight="1" x14ac:dyDescent="0.2">
      <c r="B6133" s="9"/>
    </row>
    <row r="6134" spans="2:2" ht="15.75" customHeight="1" x14ac:dyDescent="0.2">
      <c r="B6134" s="9"/>
    </row>
    <row r="6135" spans="2:2" ht="15.75" customHeight="1" x14ac:dyDescent="0.2">
      <c r="B6135" s="9"/>
    </row>
    <row r="6136" spans="2:2" ht="15.75" customHeight="1" x14ac:dyDescent="0.2">
      <c r="B6136" s="9"/>
    </row>
    <row r="6137" spans="2:2" ht="15.75" customHeight="1" x14ac:dyDescent="0.2">
      <c r="B6137" s="9"/>
    </row>
    <row r="6138" spans="2:2" ht="15.75" customHeight="1" x14ac:dyDescent="0.2">
      <c r="B6138" s="9"/>
    </row>
    <row r="6139" spans="2:2" ht="15.75" customHeight="1" x14ac:dyDescent="0.2">
      <c r="B6139" s="9"/>
    </row>
    <row r="6140" spans="2:2" ht="15.75" customHeight="1" x14ac:dyDescent="0.2">
      <c r="B6140" s="9"/>
    </row>
    <row r="6141" spans="2:2" ht="15.75" customHeight="1" x14ac:dyDescent="0.2">
      <c r="B6141" s="9"/>
    </row>
    <row r="6142" spans="2:2" ht="15.75" customHeight="1" x14ac:dyDescent="0.2">
      <c r="B6142" s="9"/>
    </row>
    <row r="6143" spans="2:2" ht="15.75" customHeight="1" x14ac:dyDescent="0.2">
      <c r="B6143" s="9"/>
    </row>
    <row r="6144" spans="2:2" ht="15.75" customHeight="1" x14ac:dyDescent="0.2">
      <c r="B6144" s="9"/>
    </row>
    <row r="6145" spans="2:2" ht="15.75" customHeight="1" x14ac:dyDescent="0.2">
      <c r="B6145" s="9"/>
    </row>
    <row r="6146" spans="2:2" ht="15.75" customHeight="1" x14ac:dyDescent="0.2">
      <c r="B6146" s="9"/>
    </row>
    <row r="6147" spans="2:2" ht="15.75" customHeight="1" x14ac:dyDescent="0.2">
      <c r="B6147" s="9"/>
    </row>
    <row r="6148" spans="2:2" ht="15.75" customHeight="1" x14ac:dyDescent="0.2">
      <c r="B6148" s="9"/>
    </row>
    <row r="6149" spans="2:2" ht="15.75" customHeight="1" x14ac:dyDescent="0.2">
      <c r="B6149" s="9"/>
    </row>
    <row r="6150" spans="2:2" ht="15.75" customHeight="1" x14ac:dyDescent="0.2">
      <c r="B6150" s="9"/>
    </row>
    <row r="6151" spans="2:2" ht="15.75" customHeight="1" x14ac:dyDescent="0.2">
      <c r="B6151" s="9"/>
    </row>
    <row r="6152" spans="2:2" ht="15.75" customHeight="1" x14ac:dyDescent="0.2">
      <c r="B6152" s="9"/>
    </row>
    <row r="6153" spans="2:2" ht="15.75" customHeight="1" x14ac:dyDescent="0.2">
      <c r="B6153" s="9"/>
    </row>
    <row r="6154" spans="2:2" ht="15.75" customHeight="1" x14ac:dyDescent="0.2">
      <c r="B6154" s="9"/>
    </row>
    <row r="6155" spans="2:2" ht="15.75" customHeight="1" x14ac:dyDescent="0.2">
      <c r="B6155" s="9"/>
    </row>
    <row r="6156" spans="2:2" ht="15.75" customHeight="1" x14ac:dyDescent="0.2">
      <c r="B6156" s="9"/>
    </row>
    <row r="6157" spans="2:2" ht="15.75" customHeight="1" x14ac:dyDescent="0.2">
      <c r="B6157" s="9"/>
    </row>
    <row r="6158" spans="2:2" ht="15.75" customHeight="1" x14ac:dyDescent="0.2">
      <c r="B6158" s="9"/>
    </row>
    <row r="6159" spans="2:2" ht="15.75" customHeight="1" x14ac:dyDescent="0.2">
      <c r="B6159" s="9"/>
    </row>
    <row r="6160" spans="2:2" ht="15.75" customHeight="1" x14ac:dyDescent="0.2">
      <c r="B6160" s="9"/>
    </row>
    <row r="6161" spans="2:2" ht="15.75" customHeight="1" x14ac:dyDescent="0.2">
      <c r="B6161" s="9"/>
    </row>
    <row r="6162" spans="2:2" ht="15.75" customHeight="1" x14ac:dyDescent="0.2">
      <c r="B6162" s="9"/>
    </row>
    <row r="6163" spans="2:2" ht="15.75" customHeight="1" x14ac:dyDescent="0.2">
      <c r="B6163" s="9"/>
    </row>
    <row r="6164" spans="2:2" ht="15.75" customHeight="1" x14ac:dyDescent="0.2">
      <c r="B6164" s="9"/>
    </row>
    <row r="6165" spans="2:2" ht="15.75" customHeight="1" x14ac:dyDescent="0.2">
      <c r="B6165" s="9"/>
    </row>
    <row r="6166" spans="2:2" ht="15.75" customHeight="1" x14ac:dyDescent="0.2">
      <c r="B6166" s="9"/>
    </row>
    <row r="6167" spans="2:2" ht="15.75" customHeight="1" x14ac:dyDescent="0.2">
      <c r="B6167" s="9"/>
    </row>
    <row r="6168" spans="2:2" ht="15.75" customHeight="1" x14ac:dyDescent="0.2">
      <c r="B6168" s="9"/>
    </row>
    <row r="6169" spans="2:2" ht="15.75" customHeight="1" x14ac:dyDescent="0.2">
      <c r="B6169" s="9"/>
    </row>
    <row r="6170" spans="2:2" ht="15.75" customHeight="1" x14ac:dyDescent="0.2">
      <c r="B6170" s="9"/>
    </row>
    <row r="6171" spans="2:2" ht="15.75" customHeight="1" x14ac:dyDescent="0.2">
      <c r="B6171" s="9"/>
    </row>
    <row r="6172" spans="2:2" ht="15.75" customHeight="1" x14ac:dyDescent="0.2">
      <c r="B6172" s="9"/>
    </row>
    <row r="6173" spans="2:2" ht="15.75" customHeight="1" x14ac:dyDescent="0.2">
      <c r="B6173" s="9"/>
    </row>
    <row r="6174" spans="2:2" ht="15.75" customHeight="1" x14ac:dyDescent="0.2">
      <c r="B6174" s="9"/>
    </row>
    <row r="6175" spans="2:2" ht="15.75" customHeight="1" x14ac:dyDescent="0.2">
      <c r="B6175" s="9"/>
    </row>
    <row r="6176" spans="2:2" ht="15.75" customHeight="1" x14ac:dyDescent="0.2">
      <c r="B6176" s="9"/>
    </row>
    <row r="6177" spans="2:2" ht="15.75" customHeight="1" x14ac:dyDescent="0.2">
      <c r="B6177" s="9"/>
    </row>
    <row r="6178" spans="2:2" ht="15.75" customHeight="1" x14ac:dyDescent="0.2">
      <c r="B6178" s="9"/>
    </row>
    <row r="6179" spans="2:2" ht="15.75" customHeight="1" x14ac:dyDescent="0.2">
      <c r="B6179" s="9"/>
    </row>
    <row r="6180" spans="2:2" ht="15.75" customHeight="1" x14ac:dyDescent="0.2">
      <c r="B6180" s="9"/>
    </row>
    <row r="6181" spans="2:2" ht="15.75" customHeight="1" x14ac:dyDescent="0.2">
      <c r="B6181" s="9"/>
    </row>
    <row r="6182" spans="2:2" ht="15.75" customHeight="1" x14ac:dyDescent="0.2">
      <c r="B6182" s="9"/>
    </row>
    <row r="6183" spans="2:2" ht="15.75" customHeight="1" x14ac:dyDescent="0.2">
      <c r="B6183" s="9"/>
    </row>
    <row r="6184" spans="2:2" ht="15.75" customHeight="1" x14ac:dyDescent="0.2">
      <c r="B6184" s="9"/>
    </row>
    <row r="6185" spans="2:2" ht="15.75" customHeight="1" x14ac:dyDescent="0.2">
      <c r="B6185" s="9"/>
    </row>
    <row r="6186" spans="2:2" ht="15.75" customHeight="1" x14ac:dyDescent="0.2">
      <c r="B6186" s="9"/>
    </row>
    <row r="6187" spans="2:2" ht="15.75" customHeight="1" x14ac:dyDescent="0.2">
      <c r="B6187" s="9"/>
    </row>
    <row r="6188" spans="2:2" ht="15.75" customHeight="1" x14ac:dyDescent="0.2">
      <c r="B6188" s="9"/>
    </row>
    <row r="6189" spans="2:2" ht="15.75" customHeight="1" x14ac:dyDescent="0.2">
      <c r="B6189" s="9"/>
    </row>
    <row r="6190" spans="2:2" ht="15.75" customHeight="1" x14ac:dyDescent="0.2">
      <c r="B6190" s="9"/>
    </row>
    <row r="6191" spans="2:2" ht="15.75" customHeight="1" x14ac:dyDescent="0.2">
      <c r="B6191" s="9"/>
    </row>
    <row r="6192" spans="2:2" ht="15.75" customHeight="1" x14ac:dyDescent="0.2">
      <c r="B6192" s="9"/>
    </row>
    <row r="6193" spans="2:2" ht="15.75" customHeight="1" x14ac:dyDescent="0.2">
      <c r="B6193" s="9"/>
    </row>
    <row r="6194" spans="2:2" ht="15.75" customHeight="1" x14ac:dyDescent="0.2">
      <c r="B6194" s="9"/>
    </row>
    <row r="6195" spans="2:2" ht="15.75" customHeight="1" x14ac:dyDescent="0.2">
      <c r="B6195" s="9"/>
    </row>
    <row r="6196" spans="2:2" ht="15.75" customHeight="1" x14ac:dyDescent="0.2">
      <c r="B6196" s="9"/>
    </row>
    <row r="6197" spans="2:2" ht="15.75" customHeight="1" x14ac:dyDescent="0.2">
      <c r="B6197" s="9"/>
    </row>
    <row r="6198" spans="2:2" ht="15.75" customHeight="1" x14ac:dyDescent="0.2">
      <c r="B6198" s="9"/>
    </row>
    <row r="6199" spans="2:2" ht="15.75" customHeight="1" x14ac:dyDescent="0.2">
      <c r="B6199" s="9"/>
    </row>
    <row r="6200" spans="2:2" ht="15.75" customHeight="1" x14ac:dyDescent="0.2">
      <c r="B6200" s="9"/>
    </row>
    <row r="6201" spans="2:2" ht="15.75" customHeight="1" x14ac:dyDescent="0.2">
      <c r="B6201" s="9"/>
    </row>
    <row r="6202" spans="2:2" ht="15.75" customHeight="1" x14ac:dyDescent="0.2">
      <c r="B6202" s="9"/>
    </row>
    <row r="6203" spans="2:2" ht="15.75" customHeight="1" x14ac:dyDescent="0.2">
      <c r="B6203" s="9"/>
    </row>
    <row r="6204" spans="2:2" ht="15.75" customHeight="1" x14ac:dyDescent="0.2">
      <c r="B6204" s="9"/>
    </row>
    <row r="6205" spans="2:2" ht="15.75" customHeight="1" x14ac:dyDescent="0.2">
      <c r="B6205" s="9"/>
    </row>
    <row r="6206" spans="2:2" ht="15.75" customHeight="1" x14ac:dyDescent="0.2">
      <c r="B6206" s="9"/>
    </row>
    <row r="6207" spans="2:2" ht="15.75" customHeight="1" x14ac:dyDescent="0.2">
      <c r="B6207" s="9"/>
    </row>
    <row r="6208" spans="2:2" ht="15.75" customHeight="1" x14ac:dyDescent="0.2">
      <c r="B6208" s="9"/>
    </row>
    <row r="6209" spans="2:2" ht="15.75" customHeight="1" x14ac:dyDescent="0.2">
      <c r="B6209" s="9"/>
    </row>
    <row r="6210" spans="2:2" ht="15.75" customHeight="1" x14ac:dyDescent="0.2">
      <c r="B6210" s="9"/>
    </row>
    <row r="6211" spans="2:2" ht="15.75" customHeight="1" x14ac:dyDescent="0.2">
      <c r="B6211" s="9"/>
    </row>
    <row r="6212" spans="2:2" ht="15.75" customHeight="1" x14ac:dyDescent="0.2">
      <c r="B6212" s="9"/>
    </row>
    <row r="6213" spans="2:2" ht="15.75" customHeight="1" x14ac:dyDescent="0.2">
      <c r="B6213" s="9"/>
    </row>
    <row r="6214" spans="2:2" ht="15.75" customHeight="1" x14ac:dyDescent="0.2">
      <c r="B6214" s="9"/>
    </row>
    <row r="6215" spans="2:2" ht="15.75" customHeight="1" x14ac:dyDescent="0.2">
      <c r="B6215" s="9"/>
    </row>
    <row r="6216" spans="2:2" ht="15.75" customHeight="1" x14ac:dyDescent="0.2">
      <c r="B6216" s="9"/>
    </row>
    <row r="6217" spans="2:2" ht="15.75" customHeight="1" x14ac:dyDescent="0.2">
      <c r="B6217" s="9"/>
    </row>
    <row r="6218" spans="2:2" ht="15.75" customHeight="1" x14ac:dyDescent="0.2">
      <c r="B6218" s="9"/>
    </row>
    <row r="6219" spans="2:2" ht="15.75" customHeight="1" x14ac:dyDescent="0.2">
      <c r="B6219" s="9"/>
    </row>
    <row r="6220" spans="2:2" ht="15.75" customHeight="1" x14ac:dyDescent="0.2">
      <c r="B6220" s="9"/>
    </row>
    <row r="6221" spans="2:2" ht="15.75" customHeight="1" x14ac:dyDescent="0.2">
      <c r="B6221" s="9"/>
    </row>
    <row r="6222" spans="2:2" ht="15.75" customHeight="1" x14ac:dyDescent="0.2">
      <c r="B6222" s="9"/>
    </row>
    <row r="6223" spans="2:2" ht="15.75" customHeight="1" x14ac:dyDescent="0.2">
      <c r="B6223" s="9"/>
    </row>
    <row r="6224" spans="2:2" ht="15.75" customHeight="1" x14ac:dyDescent="0.2">
      <c r="B6224" s="9"/>
    </row>
    <row r="6225" spans="2:2" ht="15.75" customHeight="1" x14ac:dyDescent="0.2">
      <c r="B6225" s="9"/>
    </row>
    <row r="6226" spans="2:2" ht="15.75" customHeight="1" x14ac:dyDescent="0.2">
      <c r="B6226" s="9"/>
    </row>
    <row r="6227" spans="2:2" ht="15.75" customHeight="1" x14ac:dyDescent="0.2">
      <c r="B6227" s="9"/>
    </row>
    <row r="6228" spans="2:2" ht="15.75" customHeight="1" x14ac:dyDescent="0.2">
      <c r="B6228" s="9"/>
    </row>
    <row r="6229" spans="2:2" ht="15.75" customHeight="1" x14ac:dyDescent="0.2">
      <c r="B6229" s="9"/>
    </row>
    <row r="6230" spans="2:2" ht="15.75" customHeight="1" x14ac:dyDescent="0.2">
      <c r="B6230" s="9"/>
    </row>
    <row r="6231" spans="2:2" ht="15.75" customHeight="1" x14ac:dyDescent="0.2">
      <c r="B6231" s="9"/>
    </row>
    <row r="6232" spans="2:2" ht="15.75" customHeight="1" x14ac:dyDescent="0.2">
      <c r="B6232" s="9"/>
    </row>
    <row r="6233" spans="2:2" ht="15.75" customHeight="1" x14ac:dyDescent="0.2">
      <c r="B6233" s="9"/>
    </row>
    <row r="6234" spans="2:2" ht="15.75" customHeight="1" x14ac:dyDescent="0.2">
      <c r="B6234" s="9"/>
    </row>
    <row r="6235" spans="2:2" ht="15.75" customHeight="1" x14ac:dyDescent="0.2">
      <c r="B6235" s="9"/>
    </row>
    <row r="6236" spans="2:2" ht="15.75" customHeight="1" x14ac:dyDescent="0.2">
      <c r="B6236" s="9"/>
    </row>
    <row r="6237" spans="2:2" ht="15.75" customHeight="1" x14ac:dyDescent="0.2">
      <c r="B6237" s="9"/>
    </row>
    <row r="6238" spans="2:2" ht="15.75" customHeight="1" x14ac:dyDescent="0.2">
      <c r="B6238" s="9"/>
    </row>
    <row r="6239" spans="2:2" ht="15.75" customHeight="1" x14ac:dyDescent="0.2">
      <c r="B6239" s="9"/>
    </row>
    <row r="6240" spans="2:2" ht="15.75" customHeight="1" x14ac:dyDescent="0.2">
      <c r="B6240" s="9"/>
    </row>
    <row r="6241" spans="2:2" ht="15.75" customHeight="1" x14ac:dyDescent="0.2">
      <c r="B6241" s="9"/>
    </row>
    <row r="6242" spans="2:2" ht="15.75" customHeight="1" x14ac:dyDescent="0.2">
      <c r="B6242" s="9"/>
    </row>
    <row r="6243" spans="2:2" ht="15.75" customHeight="1" x14ac:dyDescent="0.2">
      <c r="B6243" s="9"/>
    </row>
    <row r="6244" spans="2:2" ht="15.75" customHeight="1" x14ac:dyDescent="0.2">
      <c r="B6244" s="9"/>
    </row>
    <row r="6245" spans="2:2" ht="15.75" customHeight="1" x14ac:dyDescent="0.2">
      <c r="B6245" s="9"/>
    </row>
    <row r="6246" spans="2:2" ht="15.75" customHeight="1" x14ac:dyDescent="0.2">
      <c r="B6246" s="9"/>
    </row>
    <row r="6247" spans="2:2" ht="15.75" customHeight="1" x14ac:dyDescent="0.2">
      <c r="B6247" s="9"/>
    </row>
    <row r="6248" spans="2:2" ht="15.75" customHeight="1" x14ac:dyDescent="0.2">
      <c r="B6248" s="9"/>
    </row>
    <row r="6249" spans="2:2" ht="15.75" customHeight="1" x14ac:dyDescent="0.2">
      <c r="B6249" s="9"/>
    </row>
    <row r="6250" spans="2:2" ht="15.75" customHeight="1" x14ac:dyDescent="0.2">
      <c r="B6250" s="9"/>
    </row>
    <row r="6251" spans="2:2" ht="15.75" customHeight="1" x14ac:dyDescent="0.2">
      <c r="B6251" s="9"/>
    </row>
    <row r="6252" spans="2:2" ht="15.75" customHeight="1" x14ac:dyDescent="0.2">
      <c r="B6252" s="9"/>
    </row>
    <row r="6253" spans="2:2" ht="15.75" customHeight="1" x14ac:dyDescent="0.2">
      <c r="B6253" s="9"/>
    </row>
    <row r="6254" spans="2:2" ht="15.75" customHeight="1" x14ac:dyDescent="0.2">
      <c r="B6254" s="9"/>
    </row>
    <row r="6255" spans="2:2" ht="15.75" customHeight="1" x14ac:dyDescent="0.2">
      <c r="B6255" s="9"/>
    </row>
    <row r="6256" spans="2:2" ht="15.75" customHeight="1" x14ac:dyDescent="0.2">
      <c r="B6256" s="9"/>
    </row>
    <row r="6257" spans="2:2" ht="15.75" customHeight="1" x14ac:dyDescent="0.2">
      <c r="B6257" s="9"/>
    </row>
    <row r="6258" spans="2:2" ht="15.75" customHeight="1" x14ac:dyDescent="0.2">
      <c r="B6258" s="9"/>
    </row>
    <row r="6259" spans="2:2" ht="15.75" customHeight="1" x14ac:dyDescent="0.2">
      <c r="B6259" s="9"/>
    </row>
    <row r="6260" spans="2:2" ht="15.75" customHeight="1" x14ac:dyDescent="0.2">
      <c r="B6260" s="9"/>
    </row>
    <row r="6261" spans="2:2" ht="15.75" customHeight="1" x14ac:dyDescent="0.2">
      <c r="B6261" s="9"/>
    </row>
    <row r="6262" spans="2:2" ht="15.75" customHeight="1" x14ac:dyDescent="0.2">
      <c r="B6262" s="9"/>
    </row>
    <row r="6263" spans="2:2" ht="15.75" customHeight="1" x14ac:dyDescent="0.2">
      <c r="B6263" s="9"/>
    </row>
    <row r="6264" spans="2:2" ht="15.75" customHeight="1" x14ac:dyDescent="0.2">
      <c r="B6264" s="9"/>
    </row>
    <row r="6265" spans="2:2" ht="15.75" customHeight="1" x14ac:dyDescent="0.2">
      <c r="B6265" s="9"/>
    </row>
    <row r="6266" spans="2:2" ht="15.75" customHeight="1" x14ac:dyDescent="0.2">
      <c r="B6266" s="9"/>
    </row>
    <row r="6267" spans="2:2" ht="15.75" customHeight="1" x14ac:dyDescent="0.2">
      <c r="B6267" s="9"/>
    </row>
    <row r="6268" spans="2:2" ht="15.75" customHeight="1" x14ac:dyDescent="0.2">
      <c r="B6268" s="9"/>
    </row>
    <row r="6269" spans="2:2" ht="15.75" customHeight="1" x14ac:dyDescent="0.2">
      <c r="B6269" s="9"/>
    </row>
    <row r="6270" spans="2:2" ht="15.75" customHeight="1" x14ac:dyDescent="0.2">
      <c r="B6270" s="9"/>
    </row>
    <row r="6271" spans="2:2" ht="15.75" customHeight="1" x14ac:dyDescent="0.2">
      <c r="B6271" s="9"/>
    </row>
    <row r="6272" spans="2:2" ht="15.75" customHeight="1" x14ac:dyDescent="0.2">
      <c r="B6272" s="9"/>
    </row>
    <row r="6273" spans="2:2" ht="15.75" customHeight="1" x14ac:dyDescent="0.2">
      <c r="B6273" s="9"/>
    </row>
    <row r="6274" spans="2:2" ht="15.75" customHeight="1" x14ac:dyDescent="0.2">
      <c r="B6274" s="9"/>
    </row>
    <row r="6275" spans="2:2" ht="15.75" customHeight="1" x14ac:dyDescent="0.2">
      <c r="B6275" s="9"/>
    </row>
    <row r="6276" spans="2:2" ht="15.75" customHeight="1" x14ac:dyDescent="0.2">
      <c r="B6276" s="9"/>
    </row>
    <row r="6277" spans="2:2" ht="15.75" customHeight="1" x14ac:dyDescent="0.2">
      <c r="B6277" s="9"/>
    </row>
    <row r="6278" spans="2:2" ht="15.75" customHeight="1" x14ac:dyDescent="0.2">
      <c r="B6278" s="9"/>
    </row>
    <row r="6279" spans="2:2" ht="15.75" customHeight="1" x14ac:dyDescent="0.2">
      <c r="B6279" s="9"/>
    </row>
    <row r="6280" spans="2:2" ht="15.75" customHeight="1" x14ac:dyDescent="0.2">
      <c r="B6280" s="9"/>
    </row>
    <row r="6281" spans="2:2" ht="15.75" customHeight="1" x14ac:dyDescent="0.2">
      <c r="B6281" s="9"/>
    </row>
    <row r="6282" spans="2:2" ht="15.75" customHeight="1" x14ac:dyDescent="0.2">
      <c r="B6282" s="9"/>
    </row>
    <row r="6283" spans="2:2" ht="15.75" customHeight="1" x14ac:dyDescent="0.2">
      <c r="B6283" s="9"/>
    </row>
    <row r="6284" spans="2:2" ht="15.75" customHeight="1" x14ac:dyDescent="0.2">
      <c r="B6284" s="9"/>
    </row>
    <row r="6285" spans="2:2" ht="15.75" customHeight="1" x14ac:dyDescent="0.2">
      <c r="B6285" s="9"/>
    </row>
    <row r="6286" spans="2:2" ht="15.75" customHeight="1" x14ac:dyDescent="0.2">
      <c r="B6286" s="9"/>
    </row>
    <row r="6287" spans="2:2" ht="15.75" customHeight="1" x14ac:dyDescent="0.2">
      <c r="B6287" s="9"/>
    </row>
    <row r="6288" spans="2:2" ht="15.75" customHeight="1" x14ac:dyDescent="0.2">
      <c r="B6288" s="9"/>
    </row>
    <row r="6289" spans="2:2" ht="15.75" customHeight="1" x14ac:dyDescent="0.2">
      <c r="B6289" s="9"/>
    </row>
    <row r="6290" spans="2:2" ht="15.75" customHeight="1" x14ac:dyDescent="0.2">
      <c r="B6290" s="9"/>
    </row>
    <row r="6291" spans="2:2" ht="15.75" customHeight="1" x14ac:dyDescent="0.2">
      <c r="B6291" s="9"/>
    </row>
    <row r="6292" spans="2:2" ht="15.75" customHeight="1" x14ac:dyDescent="0.2">
      <c r="B6292" s="9"/>
    </row>
    <row r="6293" spans="2:2" ht="15.75" customHeight="1" x14ac:dyDescent="0.2">
      <c r="B6293" s="9"/>
    </row>
    <row r="6294" spans="2:2" ht="15.75" customHeight="1" x14ac:dyDescent="0.2">
      <c r="B6294" s="9"/>
    </row>
    <row r="6295" spans="2:2" ht="15.75" customHeight="1" x14ac:dyDescent="0.2">
      <c r="B6295" s="9"/>
    </row>
    <row r="6296" spans="2:2" ht="15.75" customHeight="1" x14ac:dyDescent="0.2">
      <c r="B6296" s="9"/>
    </row>
    <row r="6297" spans="2:2" ht="15.75" customHeight="1" x14ac:dyDescent="0.2">
      <c r="B6297" s="9"/>
    </row>
    <row r="6298" spans="2:2" ht="15.75" customHeight="1" x14ac:dyDescent="0.2">
      <c r="B6298" s="9"/>
    </row>
    <row r="6299" spans="2:2" ht="15.75" customHeight="1" x14ac:dyDescent="0.2">
      <c r="B6299" s="9"/>
    </row>
    <row r="6300" spans="2:2" ht="15.75" customHeight="1" x14ac:dyDescent="0.2">
      <c r="B6300" s="9"/>
    </row>
    <row r="6301" spans="2:2" ht="15.75" customHeight="1" x14ac:dyDescent="0.2">
      <c r="B6301" s="9"/>
    </row>
    <row r="6302" spans="2:2" ht="15.75" customHeight="1" x14ac:dyDescent="0.2">
      <c r="B6302" s="9"/>
    </row>
    <row r="6303" spans="2:2" ht="15.75" customHeight="1" x14ac:dyDescent="0.2">
      <c r="B6303" s="9"/>
    </row>
    <row r="6304" spans="2:2" ht="15.75" customHeight="1" x14ac:dyDescent="0.2">
      <c r="B6304" s="9"/>
    </row>
    <row r="6305" spans="2:2" ht="15.75" customHeight="1" x14ac:dyDescent="0.2">
      <c r="B6305" s="9"/>
    </row>
    <row r="6306" spans="2:2" ht="15.75" customHeight="1" x14ac:dyDescent="0.2">
      <c r="B6306" s="9"/>
    </row>
    <row r="6307" spans="2:2" ht="15.75" customHeight="1" x14ac:dyDescent="0.2">
      <c r="B6307" s="9"/>
    </row>
    <row r="6308" spans="2:2" ht="15.75" customHeight="1" x14ac:dyDescent="0.2">
      <c r="B6308" s="9"/>
    </row>
    <row r="6309" spans="2:2" ht="15.75" customHeight="1" x14ac:dyDescent="0.2">
      <c r="B6309" s="9"/>
    </row>
    <row r="6310" spans="2:2" ht="15.75" customHeight="1" x14ac:dyDescent="0.2">
      <c r="B6310" s="9"/>
    </row>
    <row r="6311" spans="2:2" ht="15.75" customHeight="1" x14ac:dyDescent="0.2">
      <c r="B6311" s="9"/>
    </row>
    <row r="6312" spans="2:2" ht="15.75" customHeight="1" x14ac:dyDescent="0.2">
      <c r="B6312" s="9"/>
    </row>
    <row r="6313" spans="2:2" ht="15.75" customHeight="1" x14ac:dyDescent="0.2">
      <c r="B6313" s="9"/>
    </row>
    <row r="6314" spans="2:2" ht="15.75" customHeight="1" x14ac:dyDescent="0.2">
      <c r="B6314" s="9"/>
    </row>
    <row r="6315" spans="2:2" ht="15.75" customHeight="1" x14ac:dyDescent="0.2">
      <c r="B6315" s="9"/>
    </row>
    <row r="6316" spans="2:2" ht="15.75" customHeight="1" x14ac:dyDescent="0.2">
      <c r="B6316" s="9"/>
    </row>
    <row r="6317" spans="2:2" ht="15.75" customHeight="1" x14ac:dyDescent="0.2">
      <c r="B6317" s="9"/>
    </row>
    <row r="6318" spans="2:2" ht="15.75" customHeight="1" x14ac:dyDescent="0.2">
      <c r="B6318" s="9"/>
    </row>
    <row r="6319" spans="2:2" ht="15.75" customHeight="1" x14ac:dyDescent="0.2">
      <c r="B6319" s="9"/>
    </row>
    <row r="6320" spans="2:2" ht="15.75" customHeight="1" x14ac:dyDescent="0.2">
      <c r="B6320" s="9"/>
    </row>
    <row r="6321" spans="2:2" ht="15.75" customHeight="1" x14ac:dyDescent="0.2">
      <c r="B6321" s="9"/>
    </row>
    <row r="6322" spans="2:2" ht="15.75" customHeight="1" x14ac:dyDescent="0.2">
      <c r="B6322" s="9"/>
    </row>
    <row r="6323" spans="2:2" ht="15.75" customHeight="1" x14ac:dyDescent="0.2">
      <c r="B6323" s="9"/>
    </row>
    <row r="6324" spans="2:2" ht="15.75" customHeight="1" x14ac:dyDescent="0.2">
      <c r="B6324" s="9"/>
    </row>
    <row r="6325" spans="2:2" ht="15.75" customHeight="1" x14ac:dyDescent="0.2">
      <c r="B6325" s="9"/>
    </row>
    <row r="6326" spans="2:2" ht="15.75" customHeight="1" x14ac:dyDescent="0.2">
      <c r="B6326" s="9"/>
    </row>
    <row r="6327" spans="2:2" ht="15.75" customHeight="1" x14ac:dyDescent="0.2">
      <c r="B6327" s="9"/>
    </row>
    <row r="6328" spans="2:2" ht="15.75" customHeight="1" x14ac:dyDescent="0.2">
      <c r="B6328" s="9"/>
    </row>
    <row r="6329" spans="2:2" ht="15.75" customHeight="1" x14ac:dyDescent="0.2">
      <c r="B6329" s="9"/>
    </row>
    <row r="6330" spans="2:2" ht="15.75" customHeight="1" x14ac:dyDescent="0.2">
      <c r="B6330" s="9"/>
    </row>
    <row r="6331" spans="2:2" ht="15.75" customHeight="1" x14ac:dyDescent="0.2">
      <c r="B6331" s="9"/>
    </row>
    <row r="6332" spans="2:2" ht="15.75" customHeight="1" x14ac:dyDescent="0.2">
      <c r="B6332" s="9"/>
    </row>
    <row r="6333" spans="2:2" ht="15.75" customHeight="1" x14ac:dyDescent="0.2">
      <c r="B6333" s="9"/>
    </row>
    <row r="6334" spans="2:2" ht="15.75" customHeight="1" x14ac:dyDescent="0.2">
      <c r="B6334" s="9"/>
    </row>
    <row r="6335" spans="2:2" ht="15.75" customHeight="1" x14ac:dyDescent="0.2">
      <c r="B6335" s="9"/>
    </row>
    <row r="6336" spans="2:2" ht="15.75" customHeight="1" x14ac:dyDescent="0.2">
      <c r="B6336" s="9"/>
    </row>
    <row r="6337" spans="2:2" ht="15.75" customHeight="1" x14ac:dyDescent="0.2">
      <c r="B6337" s="9"/>
    </row>
    <row r="6338" spans="2:2" ht="15.75" customHeight="1" x14ac:dyDescent="0.2">
      <c r="B6338" s="9"/>
    </row>
    <row r="6339" spans="2:2" ht="15.75" customHeight="1" x14ac:dyDescent="0.2">
      <c r="B6339" s="9"/>
    </row>
    <row r="6340" spans="2:2" ht="15.75" customHeight="1" x14ac:dyDescent="0.2">
      <c r="B6340" s="9"/>
    </row>
    <row r="6341" spans="2:2" ht="15.75" customHeight="1" x14ac:dyDescent="0.2">
      <c r="B6341" s="9"/>
    </row>
    <row r="6342" spans="2:2" ht="15.75" customHeight="1" x14ac:dyDescent="0.2">
      <c r="B6342" s="9"/>
    </row>
    <row r="6343" spans="2:2" ht="15.75" customHeight="1" x14ac:dyDescent="0.2">
      <c r="B6343" s="9"/>
    </row>
    <row r="6344" spans="2:2" ht="15.75" customHeight="1" x14ac:dyDescent="0.2">
      <c r="B6344" s="9"/>
    </row>
    <row r="6345" spans="2:2" ht="15.75" customHeight="1" x14ac:dyDescent="0.2">
      <c r="B6345" s="9"/>
    </row>
    <row r="6346" spans="2:2" ht="15.75" customHeight="1" x14ac:dyDescent="0.2">
      <c r="B6346" s="9"/>
    </row>
    <row r="6347" spans="2:2" ht="15.75" customHeight="1" x14ac:dyDescent="0.2">
      <c r="B6347" s="9"/>
    </row>
    <row r="6348" spans="2:2" ht="15.75" customHeight="1" x14ac:dyDescent="0.2">
      <c r="B6348" s="9"/>
    </row>
    <row r="6349" spans="2:2" ht="15.75" customHeight="1" x14ac:dyDescent="0.2">
      <c r="B6349" s="9"/>
    </row>
    <row r="6350" spans="2:2" ht="15.75" customHeight="1" x14ac:dyDescent="0.2">
      <c r="B6350" s="9"/>
    </row>
    <row r="6351" spans="2:2" ht="15.75" customHeight="1" x14ac:dyDescent="0.2">
      <c r="B6351" s="9"/>
    </row>
    <row r="6352" spans="2:2" ht="15.75" customHeight="1" x14ac:dyDescent="0.2">
      <c r="B6352" s="9"/>
    </row>
    <row r="6353" spans="2:2" ht="15.75" customHeight="1" x14ac:dyDescent="0.2">
      <c r="B6353" s="9"/>
    </row>
    <row r="6354" spans="2:2" ht="15.75" customHeight="1" x14ac:dyDescent="0.2">
      <c r="B6354" s="9"/>
    </row>
    <row r="6355" spans="2:2" ht="15.75" customHeight="1" x14ac:dyDescent="0.2">
      <c r="B6355" s="9"/>
    </row>
    <row r="6356" spans="2:2" ht="15.75" customHeight="1" x14ac:dyDescent="0.2">
      <c r="B6356" s="9"/>
    </row>
    <row r="6357" spans="2:2" ht="15.75" customHeight="1" x14ac:dyDescent="0.2">
      <c r="B6357" s="9"/>
    </row>
    <row r="6358" spans="2:2" ht="15.75" customHeight="1" x14ac:dyDescent="0.2">
      <c r="B6358" s="9"/>
    </row>
    <row r="6359" spans="2:2" ht="15.75" customHeight="1" x14ac:dyDescent="0.2">
      <c r="B6359" s="9"/>
    </row>
    <row r="6360" spans="2:2" ht="15.75" customHeight="1" x14ac:dyDescent="0.2">
      <c r="B6360" s="9"/>
    </row>
    <row r="6361" spans="2:2" ht="15.75" customHeight="1" x14ac:dyDescent="0.2">
      <c r="B6361" s="9"/>
    </row>
    <row r="6362" spans="2:2" ht="15.75" customHeight="1" x14ac:dyDescent="0.2">
      <c r="B6362" s="9"/>
    </row>
    <row r="6363" spans="2:2" ht="15.75" customHeight="1" x14ac:dyDescent="0.2">
      <c r="B6363" s="9"/>
    </row>
    <row r="6364" spans="2:2" ht="15.75" customHeight="1" x14ac:dyDescent="0.2">
      <c r="B6364" s="9"/>
    </row>
    <row r="6365" spans="2:2" ht="15.75" customHeight="1" x14ac:dyDescent="0.2">
      <c r="B6365" s="9"/>
    </row>
    <row r="6366" spans="2:2" ht="15.75" customHeight="1" x14ac:dyDescent="0.2">
      <c r="B6366" s="9"/>
    </row>
    <row r="6367" spans="2:2" ht="15.75" customHeight="1" x14ac:dyDescent="0.2">
      <c r="B6367" s="9"/>
    </row>
    <row r="6368" spans="2:2" ht="15.75" customHeight="1" x14ac:dyDescent="0.2">
      <c r="B6368" s="9"/>
    </row>
    <row r="6369" spans="2:2" ht="15.75" customHeight="1" x14ac:dyDescent="0.2">
      <c r="B6369" s="9"/>
    </row>
    <row r="6370" spans="2:2" ht="15.75" customHeight="1" x14ac:dyDescent="0.2">
      <c r="B6370" s="9"/>
    </row>
    <row r="6371" spans="2:2" ht="15.75" customHeight="1" x14ac:dyDescent="0.2">
      <c r="B6371" s="9"/>
    </row>
    <row r="6372" spans="2:2" ht="15.75" customHeight="1" x14ac:dyDescent="0.2">
      <c r="B6372" s="9"/>
    </row>
    <row r="6373" spans="2:2" ht="15.75" customHeight="1" x14ac:dyDescent="0.2">
      <c r="B6373" s="9"/>
    </row>
    <row r="6374" spans="2:2" ht="15.75" customHeight="1" x14ac:dyDescent="0.2">
      <c r="B6374" s="9"/>
    </row>
    <row r="6375" spans="2:2" ht="15.75" customHeight="1" x14ac:dyDescent="0.2">
      <c r="B6375" s="9"/>
    </row>
    <row r="6376" spans="2:2" ht="15.75" customHeight="1" x14ac:dyDescent="0.2">
      <c r="B6376" s="9"/>
    </row>
    <row r="6377" spans="2:2" ht="15.75" customHeight="1" x14ac:dyDescent="0.2">
      <c r="B6377" s="9"/>
    </row>
    <row r="6378" spans="2:2" ht="15.75" customHeight="1" x14ac:dyDescent="0.2">
      <c r="B6378" s="9"/>
    </row>
    <row r="6379" spans="2:2" ht="15.75" customHeight="1" x14ac:dyDescent="0.2">
      <c r="B6379" s="9"/>
    </row>
    <row r="6380" spans="2:2" ht="15.75" customHeight="1" x14ac:dyDescent="0.2">
      <c r="B6380" s="9"/>
    </row>
    <row r="6381" spans="2:2" ht="15.75" customHeight="1" x14ac:dyDescent="0.2">
      <c r="B6381" s="9"/>
    </row>
    <row r="6382" spans="2:2" ht="15.75" customHeight="1" x14ac:dyDescent="0.2">
      <c r="B6382" s="9"/>
    </row>
    <row r="6383" spans="2:2" ht="15.75" customHeight="1" x14ac:dyDescent="0.2">
      <c r="B6383" s="9"/>
    </row>
    <row r="6384" spans="2:2" ht="15.75" customHeight="1" x14ac:dyDescent="0.2">
      <c r="B6384" s="9"/>
    </row>
    <row r="6385" spans="2:2" ht="15.75" customHeight="1" x14ac:dyDescent="0.2">
      <c r="B6385" s="9"/>
    </row>
    <row r="6386" spans="2:2" ht="15.75" customHeight="1" x14ac:dyDescent="0.2">
      <c r="B6386" s="9"/>
    </row>
    <row r="6387" spans="2:2" ht="15.75" customHeight="1" x14ac:dyDescent="0.2">
      <c r="B6387" s="9"/>
    </row>
    <row r="6388" spans="2:2" ht="15.75" customHeight="1" x14ac:dyDescent="0.2">
      <c r="B6388" s="9"/>
    </row>
    <row r="6389" spans="2:2" ht="15.75" customHeight="1" x14ac:dyDescent="0.2">
      <c r="B6389" s="9"/>
    </row>
    <row r="6390" spans="2:2" ht="15.75" customHeight="1" x14ac:dyDescent="0.2">
      <c r="B6390" s="9"/>
    </row>
    <row r="6391" spans="2:2" ht="15.75" customHeight="1" x14ac:dyDescent="0.2">
      <c r="B6391" s="9"/>
    </row>
    <row r="6392" spans="2:2" ht="15.75" customHeight="1" x14ac:dyDescent="0.2">
      <c r="B6392" s="9"/>
    </row>
    <row r="6393" spans="2:2" ht="15.75" customHeight="1" x14ac:dyDescent="0.2">
      <c r="B6393" s="9"/>
    </row>
    <row r="6394" spans="2:2" ht="15.75" customHeight="1" x14ac:dyDescent="0.2">
      <c r="B6394" s="9"/>
    </row>
    <row r="6395" spans="2:2" ht="15.75" customHeight="1" x14ac:dyDescent="0.2">
      <c r="B6395" s="9"/>
    </row>
    <row r="6396" spans="2:2" ht="15.75" customHeight="1" x14ac:dyDescent="0.2">
      <c r="B6396" s="9"/>
    </row>
    <row r="6397" spans="2:2" ht="15.75" customHeight="1" x14ac:dyDescent="0.2">
      <c r="B6397" s="9"/>
    </row>
    <row r="6398" spans="2:2" ht="15.75" customHeight="1" x14ac:dyDescent="0.2">
      <c r="B6398" s="9"/>
    </row>
    <row r="6399" spans="2:2" ht="15.75" customHeight="1" x14ac:dyDescent="0.2">
      <c r="B6399" s="9"/>
    </row>
    <row r="6400" spans="2:2" ht="15.75" customHeight="1" x14ac:dyDescent="0.2">
      <c r="B6400" s="9"/>
    </row>
    <row r="6401" spans="2:2" ht="15.75" customHeight="1" x14ac:dyDescent="0.2">
      <c r="B6401" s="9"/>
    </row>
    <row r="6402" spans="2:2" ht="15.75" customHeight="1" x14ac:dyDescent="0.2">
      <c r="B6402" s="9"/>
    </row>
    <row r="6403" spans="2:2" ht="15.75" customHeight="1" x14ac:dyDescent="0.2">
      <c r="B6403" s="9"/>
    </row>
    <row r="6404" spans="2:2" ht="15.75" customHeight="1" x14ac:dyDescent="0.2">
      <c r="B6404" s="9"/>
    </row>
    <row r="6405" spans="2:2" ht="15.75" customHeight="1" x14ac:dyDescent="0.2">
      <c r="B6405" s="9"/>
    </row>
    <row r="6406" spans="2:2" ht="15.75" customHeight="1" x14ac:dyDescent="0.2">
      <c r="B6406" s="9"/>
    </row>
    <row r="6407" spans="2:2" ht="15.75" customHeight="1" x14ac:dyDescent="0.2">
      <c r="B6407" s="9"/>
    </row>
    <row r="6408" spans="2:2" ht="15.75" customHeight="1" x14ac:dyDescent="0.2">
      <c r="B6408" s="9"/>
    </row>
    <row r="6409" spans="2:2" ht="15.75" customHeight="1" x14ac:dyDescent="0.2">
      <c r="B6409" s="9"/>
    </row>
    <row r="6410" spans="2:2" ht="15.75" customHeight="1" x14ac:dyDescent="0.2">
      <c r="B6410" s="9"/>
    </row>
    <row r="6411" spans="2:2" ht="15.75" customHeight="1" x14ac:dyDescent="0.2">
      <c r="B6411" s="9"/>
    </row>
    <row r="6412" spans="2:2" ht="15.75" customHeight="1" x14ac:dyDescent="0.2">
      <c r="B6412" s="9"/>
    </row>
    <row r="6413" spans="2:2" ht="15.75" customHeight="1" x14ac:dyDescent="0.2">
      <c r="B6413" s="9"/>
    </row>
    <row r="6414" spans="2:2" ht="15.75" customHeight="1" x14ac:dyDescent="0.2">
      <c r="B6414" s="9"/>
    </row>
    <row r="6415" spans="2:2" ht="15.75" customHeight="1" x14ac:dyDescent="0.2">
      <c r="B6415" s="9"/>
    </row>
    <row r="6416" spans="2:2" ht="15.75" customHeight="1" x14ac:dyDescent="0.2">
      <c r="B6416" s="9"/>
    </row>
    <row r="6417" spans="2:2" ht="15.75" customHeight="1" x14ac:dyDescent="0.2">
      <c r="B6417" s="9"/>
    </row>
    <row r="6418" spans="2:2" ht="15.75" customHeight="1" x14ac:dyDescent="0.2">
      <c r="B6418" s="9"/>
    </row>
    <row r="6419" spans="2:2" ht="15.75" customHeight="1" x14ac:dyDescent="0.2">
      <c r="B6419" s="9"/>
    </row>
    <row r="6420" spans="2:2" ht="15.75" customHeight="1" x14ac:dyDescent="0.2">
      <c r="B6420" s="9"/>
    </row>
    <row r="6421" spans="2:2" ht="15.75" customHeight="1" x14ac:dyDescent="0.2">
      <c r="B6421" s="9"/>
    </row>
    <row r="6422" spans="2:2" ht="15.75" customHeight="1" x14ac:dyDescent="0.2">
      <c r="B6422" s="9"/>
    </row>
    <row r="6423" spans="2:2" ht="15.75" customHeight="1" x14ac:dyDescent="0.2">
      <c r="B6423" s="9"/>
    </row>
    <row r="6424" spans="2:2" ht="15.75" customHeight="1" x14ac:dyDescent="0.2">
      <c r="B6424" s="9"/>
    </row>
    <row r="6425" spans="2:2" ht="15.75" customHeight="1" x14ac:dyDescent="0.2">
      <c r="B6425" s="9"/>
    </row>
    <row r="6426" spans="2:2" ht="15.75" customHeight="1" x14ac:dyDescent="0.2">
      <c r="B6426" s="9"/>
    </row>
    <row r="6427" spans="2:2" ht="15.75" customHeight="1" x14ac:dyDescent="0.2">
      <c r="B6427" s="9"/>
    </row>
    <row r="6428" spans="2:2" ht="15.75" customHeight="1" x14ac:dyDescent="0.2">
      <c r="B6428" s="9"/>
    </row>
    <row r="6429" spans="2:2" ht="15.75" customHeight="1" x14ac:dyDescent="0.2">
      <c r="B6429" s="9"/>
    </row>
    <row r="6430" spans="2:2" ht="15.75" customHeight="1" x14ac:dyDescent="0.2">
      <c r="B6430" s="9"/>
    </row>
    <row r="6431" spans="2:2" ht="15.75" customHeight="1" x14ac:dyDescent="0.2">
      <c r="B6431" s="9"/>
    </row>
    <row r="6432" spans="2:2" ht="15.75" customHeight="1" x14ac:dyDescent="0.2">
      <c r="B6432" s="9"/>
    </row>
    <row r="6433" spans="2:2" ht="15.75" customHeight="1" x14ac:dyDescent="0.2">
      <c r="B6433" s="9"/>
    </row>
    <row r="6434" spans="2:2" ht="15.75" customHeight="1" x14ac:dyDescent="0.2">
      <c r="B6434" s="9"/>
    </row>
    <row r="6435" spans="2:2" ht="15.75" customHeight="1" x14ac:dyDescent="0.2">
      <c r="B6435" s="9"/>
    </row>
    <row r="6436" spans="2:2" ht="15.75" customHeight="1" x14ac:dyDescent="0.2">
      <c r="B6436" s="9"/>
    </row>
    <row r="6437" spans="2:2" ht="15.75" customHeight="1" x14ac:dyDescent="0.2">
      <c r="B6437" s="9"/>
    </row>
    <row r="6438" spans="2:2" ht="15.75" customHeight="1" x14ac:dyDescent="0.2">
      <c r="B6438" s="9"/>
    </row>
    <row r="6439" spans="2:2" ht="15.75" customHeight="1" x14ac:dyDescent="0.2">
      <c r="B6439" s="9"/>
    </row>
    <row r="6440" spans="2:2" ht="15.75" customHeight="1" x14ac:dyDescent="0.2">
      <c r="B6440" s="9"/>
    </row>
    <row r="6441" spans="2:2" ht="15.75" customHeight="1" x14ac:dyDescent="0.2">
      <c r="B6441" s="9"/>
    </row>
    <row r="6442" spans="2:2" ht="15.75" customHeight="1" x14ac:dyDescent="0.2">
      <c r="B6442" s="9"/>
    </row>
    <row r="6443" spans="2:2" ht="15.75" customHeight="1" x14ac:dyDescent="0.2">
      <c r="B6443" s="9"/>
    </row>
    <row r="6444" spans="2:2" ht="15.75" customHeight="1" x14ac:dyDescent="0.2">
      <c r="B6444" s="9"/>
    </row>
    <row r="6445" spans="2:2" ht="15.75" customHeight="1" x14ac:dyDescent="0.2">
      <c r="B6445" s="9"/>
    </row>
    <row r="6446" spans="2:2" ht="15.75" customHeight="1" x14ac:dyDescent="0.2">
      <c r="B6446" s="9"/>
    </row>
    <row r="6447" spans="2:2" ht="15.75" customHeight="1" x14ac:dyDescent="0.2">
      <c r="B6447" s="9"/>
    </row>
    <row r="6448" spans="2:2" ht="15.75" customHeight="1" x14ac:dyDescent="0.2">
      <c r="B6448" s="9"/>
    </row>
    <row r="6449" spans="2:2" ht="15.75" customHeight="1" x14ac:dyDescent="0.2">
      <c r="B6449" s="9"/>
    </row>
    <row r="6450" spans="2:2" ht="15.75" customHeight="1" x14ac:dyDescent="0.2">
      <c r="B6450" s="9"/>
    </row>
    <row r="6451" spans="2:2" ht="15.75" customHeight="1" x14ac:dyDescent="0.2">
      <c r="B6451" s="9"/>
    </row>
    <row r="6452" spans="2:2" ht="15.75" customHeight="1" x14ac:dyDescent="0.2">
      <c r="B6452" s="9"/>
    </row>
    <row r="6453" spans="2:2" ht="15.75" customHeight="1" x14ac:dyDescent="0.2">
      <c r="B6453" s="9"/>
    </row>
    <row r="6454" spans="2:2" ht="15.75" customHeight="1" x14ac:dyDescent="0.2">
      <c r="B6454" s="9"/>
    </row>
    <row r="6455" spans="2:2" ht="15.75" customHeight="1" x14ac:dyDescent="0.2">
      <c r="B6455" s="9"/>
    </row>
    <row r="6456" spans="2:2" ht="15.75" customHeight="1" x14ac:dyDescent="0.2">
      <c r="B6456" s="9"/>
    </row>
    <row r="6457" spans="2:2" ht="15.75" customHeight="1" x14ac:dyDescent="0.2">
      <c r="B6457" s="9"/>
    </row>
    <row r="6458" spans="2:2" ht="15.75" customHeight="1" x14ac:dyDescent="0.2">
      <c r="B6458" s="9"/>
    </row>
    <row r="6459" spans="2:2" ht="15.75" customHeight="1" x14ac:dyDescent="0.2">
      <c r="B6459" s="9"/>
    </row>
    <row r="6460" spans="2:2" ht="15.75" customHeight="1" x14ac:dyDescent="0.2">
      <c r="B6460" s="9"/>
    </row>
    <row r="6461" spans="2:2" ht="15.75" customHeight="1" x14ac:dyDescent="0.2">
      <c r="B6461" s="9"/>
    </row>
    <row r="6462" spans="2:2" ht="15.75" customHeight="1" x14ac:dyDescent="0.2">
      <c r="B6462" s="9"/>
    </row>
    <row r="6463" spans="2:2" ht="15.75" customHeight="1" x14ac:dyDescent="0.2">
      <c r="B6463" s="9"/>
    </row>
    <row r="6464" spans="2:2" ht="15.75" customHeight="1" x14ac:dyDescent="0.2">
      <c r="B6464" s="9"/>
    </row>
    <row r="6465" spans="2:2" ht="15.75" customHeight="1" x14ac:dyDescent="0.2">
      <c r="B6465" s="9"/>
    </row>
    <row r="6466" spans="2:2" ht="15.75" customHeight="1" x14ac:dyDescent="0.2">
      <c r="B6466" s="9"/>
    </row>
    <row r="6467" spans="2:2" ht="15.75" customHeight="1" x14ac:dyDescent="0.2">
      <c r="B6467" s="9"/>
    </row>
    <row r="6468" spans="2:2" ht="15.75" customHeight="1" x14ac:dyDescent="0.2">
      <c r="B6468" s="9"/>
    </row>
    <row r="6469" spans="2:2" ht="15.75" customHeight="1" x14ac:dyDescent="0.2">
      <c r="B6469" s="9"/>
    </row>
    <row r="6470" spans="2:2" ht="15.75" customHeight="1" x14ac:dyDescent="0.2">
      <c r="B6470" s="9"/>
    </row>
    <row r="6471" spans="2:2" ht="15.75" customHeight="1" x14ac:dyDescent="0.2">
      <c r="B6471" s="9"/>
    </row>
    <row r="6472" spans="2:2" ht="15.75" customHeight="1" x14ac:dyDescent="0.2">
      <c r="B6472" s="9"/>
    </row>
    <row r="6473" spans="2:2" ht="15.75" customHeight="1" x14ac:dyDescent="0.2">
      <c r="B6473" s="9"/>
    </row>
    <row r="6474" spans="2:2" ht="15.75" customHeight="1" x14ac:dyDescent="0.2">
      <c r="B6474" s="9"/>
    </row>
    <row r="6475" spans="2:2" ht="15.75" customHeight="1" x14ac:dyDescent="0.2">
      <c r="B6475" s="9"/>
    </row>
    <row r="6476" spans="2:2" ht="15.75" customHeight="1" x14ac:dyDescent="0.2">
      <c r="B6476" s="9"/>
    </row>
    <row r="6477" spans="2:2" ht="15.75" customHeight="1" x14ac:dyDescent="0.2">
      <c r="B6477" s="9"/>
    </row>
    <row r="6478" spans="2:2" ht="15.75" customHeight="1" x14ac:dyDescent="0.2">
      <c r="B6478" s="9"/>
    </row>
    <row r="6479" spans="2:2" ht="15.75" customHeight="1" x14ac:dyDescent="0.2">
      <c r="B6479" s="9"/>
    </row>
    <row r="6480" spans="2:2" ht="15.75" customHeight="1" x14ac:dyDescent="0.2">
      <c r="B6480" s="9"/>
    </row>
    <row r="6481" spans="2:2" ht="15.75" customHeight="1" x14ac:dyDescent="0.2">
      <c r="B6481" s="9"/>
    </row>
    <row r="6482" spans="2:2" ht="15.75" customHeight="1" x14ac:dyDescent="0.2">
      <c r="B6482" s="9"/>
    </row>
    <row r="6483" spans="2:2" ht="15.75" customHeight="1" x14ac:dyDescent="0.2">
      <c r="B6483" s="9"/>
    </row>
    <row r="6484" spans="2:2" ht="15.75" customHeight="1" x14ac:dyDescent="0.2">
      <c r="B6484" s="9"/>
    </row>
    <row r="6485" spans="2:2" ht="15.75" customHeight="1" x14ac:dyDescent="0.2">
      <c r="B6485" s="9"/>
    </row>
    <row r="6486" spans="2:2" ht="15.75" customHeight="1" x14ac:dyDescent="0.2">
      <c r="B6486" s="9"/>
    </row>
    <row r="6487" spans="2:2" ht="15.75" customHeight="1" x14ac:dyDescent="0.2">
      <c r="B6487" s="9"/>
    </row>
    <row r="6488" spans="2:2" ht="15.75" customHeight="1" x14ac:dyDescent="0.2">
      <c r="B6488" s="9"/>
    </row>
    <row r="6489" spans="2:2" ht="15.75" customHeight="1" x14ac:dyDescent="0.2">
      <c r="B6489" s="9"/>
    </row>
    <row r="6490" spans="2:2" ht="15.75" customHeight="1" x14ac:dyDescent="0.2">
      <c r="B6490" s="9"/>
    </row>
    <row r="6491" spans="2:2" ht="15.75" customHeight="1" x14ac:dyDescent="0.2">
      <c r="B6491" s="9"/>
    </row>
    <row r="6492" spans="2:2" ht="15.75" customHeight="1" x14ac:dyDescent="0.2">
      <c r="B6492" s="9"/>
    </row>
    <row r="6493" spans="2:2" ht="15.75" customHeight="1" x14ac:dyDescent="0.2">
      <c r="B6493" s="9"/>
    </row>
    <row r="6494" spans="2:2" ht="15.75" customHeight="1" x14ac:dyDescent="0.2">
      <c r="B6494" s="9"/>
    </row>
    <row r="6495" spans="2:2" ht="15.75" customHeight="1" x14ac:dyDescent="0.2">
      <c r="B6495" s="9"/>
    </row>
    <row r="6496" spans="2:2" ht="15.75" customHeight="1" x14ac:dyDescent="0.2">
      <c r="B6496" s="9"/>
    </row>
    <row r="6497" spans="2:2" ht="15.75" customHeight="1" x14ac:dyDescent="0.2">
      <c r="B6497" s="9"/>
    </row>
    <row r="6498" spans="2:2" ht="15.75" customHeight="1" x14ac:dyDescent="0.2">
      <c r="B6498" s="9"/>
    </row>
    <row r="6499" spans="2:2" ht="15.75" customHeight="1" x14ac:dyDescent="0.2">
      <c r="B6499" s="9"/>
    </row>
    <row r="6500" spans="2:2" ht="15.75" customHeight="1" x14ac:dyDescent="0.2">
      <c r="B6500" s="9"/>
    </row>
    <row r="6501" spans="2:2" ht="15.75" customHeight="1" x14ac:dyDescent="0.2">
      <c r="B6501" s="9"/>
    </row>
    <row r="6502" spans="2:2" ht="15.75" customHeight="1" x14ac:dyDescent="0.2">
      <c r="B6502" s="9"/>
    </row>
    <row r="6503" spans="2:2" ht="15.75" customHeight="1" x14ac:dyDescent="0.2">
      <c r="B6503" s="9"/>
    </row>
    <row r="6504" spans="2:2" ht="15.75" customHeight="1" x14ac:dyDescent="0.2">
      <c r="B6504" s="9"/>
    </row>
    <row r="6505" spans="2:2" ht="15.75" customHeight="1" x14ac:dyDescent="0.2">
      <c r="B6505" s="9"/>
    </row>
    <row r="6506" spans="2:2" ht="15.75" customHeight="1" x14ac:dyDescent="0.2">
      <c r="B6506" s="9"/>
    </row>
    <row r="6507" spans="2:2" ht="15.75" customHeight="1" x14ac:dyDescent="0.2">
      <c r="B6507" s="9"/>
    </row>
    <row r="6508" spans="2:2" ht="15.75" customHeight="1" x14ac:dyDescent="0.2">
      <c r="B6508" s="9"/>
    </row>
    <row r="6509" spans="2:2" ht="15.75" customHeight="1" x14ac:dyDescent="0.2">
      <c r="B6509" s="9"/>
    </row>
    <row r="6510" spans="2:2" ht="15.75" customHeight="1" x14ac:dyDescent="0.2">
      <c r="B6510" s="9"/>
    </row>
    <row r="6511" spans="2:2" ht="15.75" customHeight="1" x14ac:dyDescent="0.2">
      <c r="B6511" s="9"/>
    </row>
    <row r="6512" spans="2:2" ht="15.75" customHeight="1" x14ac:dyDescent="0.2">
      <c r="B6512" s="9"/>
    </row>
    <row r="6513" spans="2:2" ht="15.75" customHeight="1" x14ac:dyDescent="0.2">
      <c r="B6513" s="9"/>
    </row>
    <row r="6514" spans="2:2" ht="15.75" customHeight="1" x14ac:dyDescent="0.2">
      <c r="B6514" s="9"/>
    </row>
    <row r="6515" spans="2:2" ht="15.75" customHeight="1" x14ac:dyDescent="0.2">
      <c r="B6515" s="9"/>
    </row>
    <row r="6516" spans="2:2" ht="15.75" customHeight="1" x14ac:dyDescent="0.2">
      <c r="B6516" s="9"/>
    </row>
    <row r="6517" spans="2:2" ht="15.75" customHeight="1" x14ac:dyDescent="0.2">
      <c r="B6517" s="9"/>
    </row>
    <row r="6518" spans="2:2" ht="15.75" customHeight="1" x14ac:dyDescent="0.2">
      <c r="B6518" s="9"/>
    </row>
    <row r="6519" spans="2:2" ht="15.75" customHeight="1" x14ac:dyDescent="0.2">
      <c r="B6519" s="9"/>
    </row>
    <row r="6520" spans="2:2" ht="15.75" customHeight="1" x14ac:dyDescent="0.2">
      <c r="B6520" s="9"/>
    </row>
    <row r="6521" spans="2:2" ht="15.75" customHeight="1" x14ac:dyDescent="0.2">
      <c r="B6521" s="9"/>
    </row>
    <row r="6522" spans="2:2" ht="15.75" customHeight="1" x14ac:dyDescent="0.2">
      <c r="B6522" s="9"/>
    </row>
    <row r="6523" spans="2:2" ht="15.75" customHeight="1" x14ac:dyDescent="0.2">
      <c r="B6523" s="9"/>
    </row>
    <row r="6524" spans="2:2" ht="15.75" customHeight="1" x14ac:dyDescent="0.2">
      <c r="B6524" s="9"/>
    </row>
    <row r="6525" spans="2:2" ht="15.75" customHeight="1" x14ac:dyDescent="0.2">
      <c r="B6525" s="9"/>
    </row>
    <row r="6526" spans="2:2" ht="15.75" customHeight="1" x14ac:dyDescent="0.2">
      <c r="B6526" s="9"/>
    </row>
    <row r="6527" spans="2:2" ht="15.75" customHeight="1" x14ac:dyDescent="0.2">
      <c r="B6527" s="9"/>
    </row>
    <row r="6528" spans="2:2" ht="15.75" customHeight="1" x14ac:dyDescent="0.2">
      <c r="B6528" s="9"/>
    </row>
    <row r="6529" spans="2:2" ht="15.75" customHeight="1" x14ac:dyDescent="0.2">
      <c r="B6529" s="9"/>
    </row>
    <row r="6530" spans="2:2" ht="15.75" customHeight="1" x14ac:dyDescent="0.2">
      <c r="B6530" s="9"/>
    </row>
    <row r="6531" spans="2:2" ht="15.75" customHeight="1" x14ac:dyDescent="0.2">
      <c r="B6531" s="9"/>
    </row>
    <row r="6532" spans="2:2" ht="15.75" customHeight="1" x14ac:dyDescent="0.2">
      <c r="B6532" s="9"/>
    </row>
    <row r="6533" spans="2:2" ht="15.75" customHeight="1" x14ac:dyDescent="0.2">
      <c r="B6533" s="9"/>
    </row>
    <row r="6534" spans="2:2" ht="15.75" customHeight="1" x14ac:dyDescent="0.2">
      <c r="B6534" s="9"/>
    </row>
    <row r="6535" spans="2:2" ht="15.75" customHeight="1" x14ac:dyDescent="0.2">
      <c r="B6535" s="9"/>
    </row>
    <row r="6536" spans="2:2" ht="15.75" customHeight="1" x14ac:dyDescent="0.2">
      <c r="B6536" s="9"/>
    </row>
    <row r="6537" spans="2:2" ht="15.75" customHeight="1" x14ac:dyDescent="0.2">
      <c r="B6537" s="9"/>
    </row>
    <row r="6538" spans="2:2" ht="15.75" customHeight="1" x14ac:dyDescent="0.2">
      <c r="B6538" s="9"/>
    </row>
    <row r="6539" spans="2:2" ht="15.75" customHeight="1" x14ac:dyDescent="0.2">
      <c r="B6539" s="9"/>
    </row>
    <row r="6540" spans="2:2" ht="15.75" customHeight="1" x14ac:dyDescent="0.2">
      <c r="B6540" s="9"/>
    </row>
    <row r="6541" spans="2:2" ht="15.75" customHeight="1" x14ac:dyDescent="0.2">
      <c r="B6541" s="9"/>
    </row>
    <row r="6542" spans="2:2" ht="15.75" customHeight="1" x14ac:dyDescent="0.2">
      <c r="B6542" s="9"/>
    </row>
    <row r="6543" spans="2:2" ht="15.75" customHeight="1" x14ac:dyDescent="0.2">
      <c r="B6543" s="9"/>
    </row>
    <row r="6544" spans="2:2" ht="15.75" customHeight="1" x14ac:dyDescent="0.2">
      <c r="B6544" s="9"/>
    </row>
    <row r="6545" spans="2:2" ht="15.75" customHeight="1" x14ac:dyDescent="0.2">
      <c r="B6545" s="9"/>
    </row>
    <row r="6546" spans="2:2" ht="15.75" customHeight="1" x14ac:dyDescent="0.2">
      <c r="B6546" s="9"/>
    </row>
    <row r="6547" spans="2:2" ht="15.75" customHeight="1" x14ac:dyDescent="0.2">
      <c r="B6547" s="9"/>
    </row>
    <row r="6548" spans="2:2" ht="15.75" customHeight="1" x14ac:dyDescent="0.2">
      <c r="B6548" s="9"/>
    </row>
    <row r="6549" spans="2:2" ht="15.75" customHeight="1" x14ac:dyDescent="0.2">
      <c r="B6549" s="9"/>
    </row>
    <row r="6550" spans="2:2" ht="15.75" customHeight="1" x14ac:dyDescent="0.2">
      <c r="B6550" s="9"/>
    </row>
    <row r="6551" spans="2:2" ht="15.75" customHeight="1" x14ac:dyDescent="0.2">
      <c r="B6551" s="9"/>
    </row>
    <row r="6552" spans="2:2" ht="15.75" customHeight="1" x14ac:dyDescent="0.2">
      <c r="B6552" s="9"/>
    </row>
    <row r="6553" spans="2:2" ht="15.75" customHeight="1" x14ac:dyDescent="0.2">
      <c r="B6553" s="9"/>
    </row>
    <row r="6554" spans="2:2" ht="15.75" customHeight="1" x14ac:dyDescent="0.2">
      <c r="B6554" s="9"/>
    </row>
    <row r="6555" spans="2:2" ht="15.75" customHeight="1" x14ac:dyDescent="0.2">
      <c r="B6555" s="9"/>
    </row>
    <row r="6556" spans="2:2" ht="15.75" customHeight="1" x14ac:dyDescent="0.2">
      <c r="B6556" s="9"/>
    </row>
    <row r="6557" spans="2:2" ht="15.75" customHeight="1" x14ac:dyDescent="0.2">
      <c r="B6557" s="9"/>
    </row>
    <row r="6558" spans="2:2" ht="15.75" customHeight="1" x14ac:dyDescent="0.2">
      <c r="B6558" s="9"/>
    </row>
    <row r="6559" spans="2:2" ht="15.75" customHeight="1" x14ac:dyDescent="0.2">
      <c r="B6559" s="9"/>
    </row>
    <row r="6560" spans="2:2" ht="15.75" customHeight="1" x14ac:dyDescent="0.2">
      <c r="B6560" s="9"/>
    </row>
    <row r="6561" spans="2:2" ht="15.75" customHeight="1" x14ac:dyDescent="0.2">
      <c r="B6561" s="9"/>
    </row>
    <row r="6562" spans="2:2" ht="15.75" customHeight="1" x14ac:dyDescent="0.2">
      <c r="B6562" s="9"/>
    </row>
    <row r="6563" spans="2:2" ht="15.75" customHeight="1" x14ac:dyDescent="0.2">
      <c r="B6563" s="9"/>
    </row>
    <row r="6564" spans="2:2" ht="15.75" customHeight="1" x14ac:dyDescent="0.2">
      <c r="B6564" s="9"/>
    </row>
    <row r="6565" spans="2:2" ht="15.75" customHeight="1" x14ac:dyDescent="0.2">
      <c r="B6565" s="9"/>
    </row>
    <row r="6566" spans="2:2" ht="15.75" customHeight="1" x14ac:dyDescent="0.2">
      <c r="B6566" s="9"/>
    </row>
    <row r="6567" spans="2:2" ht="15.75" customHeight="1" x14ac:dyDescent="0.2">
      <c r="B6567" s="9"/>
    </row>
    <row r="6568" spans="2:2" ht="15.75" customHeight="1" x14ac:dyDescent="0.2">
      <c r="B6568" s="9"/>
    </row>
    <row r="6569" spans="2:2" ht="15.75" customHeight="1" x14ac:dyDescent="0.2">
      <c r="B6569" s="9"/>
    </row>
    <row r="6570" spans="2:2" ht="15.75" customHeight="1" x14ac:dyDescent="0.2">
      <c r="B6570" s="9"/>
    </row>
    <row r="6571" spans="2:2" ht="15.75" customHeight="1" x14ac:dyDescent="0.2">
      <c r="B6571" s="9"/>
    </row>
    <row r="6572" spans="2:2" ht="15.75" customHeight="1" x14ac:dyDescent="0.2">
      <c r="B6572" s="9"/>
    </row>
    <row r="6573" spans="2:2" ht="15.75" customHeight="1" x14ac:dyDescent="0.2">
      <c r="B6573" s="9"/>
    </row>
    <row r="6574" spans="2:2" ht="15.75" customHeight="1" x14ac:dyDescent="0.2">
      <c r="B6574" s="9"/>
    </row>
    <row r="6575" spans="2:2" ht="15.75" customHeight="1" x14ac:dyDescent="0.2">
      <c r="B6575" s="9"/>
    </row>
    <row r="6576" spans="2:2" ht="15.75" customHeight="1" x14ac:dyDescent="0.2">
      <c r="B6576" s="9"/>
    </row>
    <row r="6577" spans="2:2" ht="15.75" customHeight="1" x14ac:dyDescent="0.2">
      <c r="B6577" s="9"/>
    </row>
    <row r="6578" spans="2:2" ht="15.75" customHeight="1" x14ac:dyDescent="0.2">
      <c r="B6578" s="9"/>
    </row>
    <row r="6579" spans="2:2" ht="15.75" customHeight="1" x14ac:dyDescent="0.2">
      <c r="B6579" s="9"/>
    </row>
    <row r="6580" spans="2:2" ht="15.75" customHeight="1" x14ac:dyDescent="0.2">
      <c r="B6580" s="9"/>
    </row>
    <row r="6581" spans="2:2" ht="15.75" customHeight="1" x14ac:dyDescent="0.2">
      <c r="B6581" s="9"/>
    </row>
    <row r="6582" spans="2:2" ht="15.75" customHeight="1" x14ac:dyDescent="0.2">
      <c r="B6582" s="9"/>
    </row>
    <row r="6583" spans="2:2" ht="15.75" customHeight="1" x14ac:dyDescent="0.2">
      <c r="B6583" s="9"/>
    </row>
    <row r="6584" spans="2:2" ht="15.75" customHeight="1" x14ac:dyDescent="0.2">
      <c r="B6584" s="9"/>
    </row>
    <row r="6585" spans="2:2" ht="15.75" customHeight="1" x14ac:dyDescent="0.2">
      <c r="B6585" s="9"/>
    </row>
    <row r="6586" spans="2:2" ht="15.75" customHeight="1" x14ac:dyDescent="0.2">
      <c r="B6586" s="9"/>
    </row>
    <row r="6587" spans="2:2" ht="15.75" customHeight="1" x14ac:dyDescent="0.2">
      <c r="B6587" s="9"/>
    </row>
    <row r="6588" spans="2:2" ht="15.75" customHeight="1" x14ac:dyDescent="0.2">
      <c r="B6588" s="9"/>
    </row>
    <row r="6589" spans="2:2" ht="15.75" customHeight="1" x14ac:dyDescent="0.2">
      <c r="B6589" s="9"/>
    </row>
    <row r="6590" spans="2:2" ht="15.75" customHeight="1" x14ac:dyDescent="0.2">
      <c r="B6590" s="9"/>
    </row>
    <row r="6591" spans="2:2" ht="15.75" customHeight="1" x14ac:dyDescent="0.2">
      <c r="B6591" s="9"/>
    </row>
    <row r="6592" spans="2:2" ht="15.75" customHeight="1" x14ac:dyDescent="0.2">
      <c r="B6592" s="9"/>
    </row>
    <row r="6593" spans="2:2" ht="15.75" customHeight="1" x14ac:dyDescent="0.2">
      <c r="B6593" s="9"/>
    </row>
    <row r="6594" spans="2:2" ht="15.75" customHeight="1" x14ac:dyDescent="0.2">
      <c r="B6594" s="9"/>
    </row>
    <row r="6595" spans="2:2" ht="15.75" customHeight="1" x14ac:dyDescent="0.2">
      <c r="B6595" s="9"/>
    </row>
    <row r="6596" spans="2:2" ht="15.75" customHeight="1" x14ac:dyDescent="0.2">
      <c r="B6596" s="9"/>
    </row>
    <row r="6597" spans="2:2" ht="15.75" customHeight="1" x14ac:dyDescent="0.2">
      <c r="B6597" s="9"/>
    </row>
    <row r="6598" spans="2:2" ht="15.75" customHeight="1" x14ac:dyDescent="0.2">
      <c r="B6598" s="9"/>
    </row>
    <row r="6599" spans="2:2" ht="15.75" customHeight="1" x14ac:dyDescent="0.2">
      <c r="B6599" s="9"/>
    </row>
    <row r="6600" spans="2:2" ht="15.75" customHeight="1" x14ac:dyDescent="0.2">
      <c r="B6600" s="9"/>
    </row>
    <row r="6601" spans="2:2" ht="15.75" customHeight="1" x14ac:dyDescent="0.2">
      <c r="B6601" s="9"/>
    </row>
    <row r="6602" spans="2:2" ht="15.75" customHeight="1" x14ac:dyDescent="0.2">
      <c r="B6602" s="9"/>
    </row>
    <row r="6603" spans="2:2" ht="15.75" customHeight="1" x14ac:dyDescent="0.2">
      <c r="B6603" s="9"/>
    </row>
    <row r="6604" spans="2:2" ht="15.75" customHeight="1" x14ac:dyDescent="0.2">
      <c r="B6604" s="9"/>
    </row>
    <row r="6605" spans="2:2" ht="15.75" customHeight="1" x14ac:dyDescent="0.2">
      <c r="B6605" s="9"/>
    </row>
    <row r="6606" spans="2:2" ht="15.75" customHeight="1" x14ac:dyDescent="0.2">
      <c r="B6606" s="9"/>
    </row>
    <row r="6607" spans="2:2" ht="15.75" customHeight="1" x14ac:dyDescent="0.2">
      <c r="B6607" s="9"/>
    </row>
    <row r="6608" spans="2:2" ht="15.75" customHeight="1" x14ac:dyDescent="0.2">
      <c r="B6608" s="9"/>
    </row>
    <row r="6609" spans="2:2" ht="15.75" customHeight="1" x14ac:dyDescent="0.2">
      <c r="B6609" s="9"/>
    </row>
    <row r="6610" spans="2:2" ht="15.75" customHeight="1" x14ac:dyDescent="0.2">
      <c r="B6610" s="9"/>
    </row>
    <row r="6611" spans="2:2" ht="15.75" customHeight="1" x14ac:dyDescent="0.2">
      <c r="B6611" s="9"/>
    </row>
    <row r="6612" spans="2:2" ht="15.75" customHeight="1" x14ac:dyDescent="0.2">
      <c r="B6612" s="9"/>
    </row>
    <row r="6613" spans="2:2" ht="15.75" customHeight="1" x14ac:dyDescent="0.2">
      <c r="B6613" s="9"/>
    </row>
    <row r="6614" spans="2:2" ht="15.75" customHeight="1" x14ac:dyDescent="0.2">
      <c r="B6614" s="9"/>
    </row>
    <row r="6615" spans="2:2" ht="15.75" customHeight="1" x14ac:dyDescent="0.2">
      <c r="B6615" s="9"/>
    </row>
    <row r="6616" spans="2:2" ht="15.75" customHeight="1" x14ac:dyDescent="0.2">
      <c r="B6616" s="9"/>
    </row>
    <row r="6617" spans="2:2" ht="15.75" customHeight="1" x14ac:dyDescent="0.2">
      <c r="B6617" s="9"/>
    </row>
    <row r="6618" spans="2:2" ht="15.75" customHeight="1" x14ac:dyDescent="0.2">
      <c r="B6618" s="9"/>
    </row>
    <row r="6619" spans="2:2" ht="15.75" customHeight="1" x14ac:dyDescent="0.2">
      <c r="B6619" s="9"/>
    </row>
    <row r="6620" spans="2:2" ht="15.75" customHeight="1" x14ac:dyDescent="0.2">
      <c r="B6620" s="9"/>
    </row>
    <row r="6621" spans="2:2" ht="15.75" customHeight="1" x14ac:dyDescent="0.2">
      <c r="B6621" s="9"/>
    </row>
    <row r="6622" spans="2:2" ht="15.75" customHeight="1" x14ac:dyDescent="0.2">
      <c r="B6622" s="9"/>
    </row>
    <row r="6623" spans="2:2" ht="15.75" customHeight="1" x14ac:dyDescent="0.2">
      <c r="B6623" s="9"/>
    </row>
    <row r="6624" spans="2:2" ht="15.75" customHeight="1" x14ac:dyDescent="0.2">
      <c r="B6624" s="9"/>
    </row>
    <row r="6625" spans="2:2" ht="15.75" customHeight="1" x14ac:dyDescent="0.2">
      <c r="B6625" s="9"/>
    </row>
    <row r="6626" spans="2:2" ht="15.75" customHeight="1" x14ac:dyDescent="0.2">
      <c r="B6626" s="9"/>
    </row>
    <row r="6627" spans="2:2" ht="15.75" customHeight="1" x14ac:dyDescent="0.2">
      <c r="B6627" s="9"/>
    </row>
    <row r="6628" spans="2:2" ht="15.75" customHeight="1" x14ac:dyDescent="0.2">
      <c r="B6628" s="9"/>
    </row>
    <row r="6629" spans="2:2" ht="15.75" customHeight="1" x14ac:dyDescent="0.2">
      <c r="B6629" s="9"/>
    </row>
    <row r="6630" spans="2:2" ht="15.75" customHeight="1" x14ac:dyDescent="0.2">
      <c r="B6630" s="9"/>
    </row>
    <row r="6631" spans="2:2" ht="15.75" customHeight="1" x14ac:dyDescent="0.2">
      <c r="B6631" s="9"/>
    </row>
    <row r="6632" spans="2:2" ht="15.75" customHeight="1" x14ac:dyDescent="0.2">
      <c r="B6632" s="9"/>
    </row>
    <row r="6633" spans="2:2" ht="15.75" customHeight="1" x14ac:dyDescent="0.2">
      <c r="B6633" s="9"/>
    </row>
    <row r="6634" spans="2:2" ht="15.75" customHeight="1" x14ac:dyDescent="0.2">
      <c r="B6634" s="9"/>
    </row>
    <row r="6635" spans="2:2" ht="15.75" customHeight="1" x14ac:dyDescent="0.2">
      <c r="B6635" s="9"/>
    </row>
    <row r="6636" spans="2:2" ht="15.75" customHeight="1" x14ac:dyDescent="0.2">
      <c r="B6636" s="9"/>
    </row>
    <row r="6637" spans="2:2" ht="15.75" customHeight="1" x14ac:dyDescent="0.2">
      <c r="B6637" s="9"/>
    </row>
    <row r="6638" spans="2:2" ht="15.75" customHeight="1" x14ac:dyDescent="0.2">
      <c r="B6638" s="9"/>
    </row>
    <row r="6639" spans="2:2" ht="15.75" customHeight="1" x14ac:dyDescent="0.2">
      <c r="B6639" s="9"/>
    </row>
    <row r="6640" spans="2:2" ht="15.75" customHeight="1" x14ac:dyDescent="0.2">
      <c r="B6640" s="9"/>
    </row>
    <row r="6641" spans="2:2" ht="15.75" customHeight="1" x14ac:dyDescent="0.2">
      <c r="B6641" s="9"/>
    </row>
    <row r="6642" spans="2:2" ht="15.75" customHeight="1" x14ac:dyDescent="0.2">
      <c r="B6642" s="9"/>
    </row>
    <row r="6643" spans="2:2" ht="15.75" customHeight="1" x14ac:dyDescent="0.2">
      <c r="B6643" s="9"/>
    </row>
    <row r="6644" spans="2:2" ht="15.75" customHeight="1" x14ac:dyDescent="0.2">
      <c r="B6644" s="9"/>
    </row>
    <row r="6645" spans="2:2" ht="15.75" customHeight="1" x14ac:dyDescent="0.2">
      <c r="B6645" s="9"/>
    </row>
    <row r="6646" spans="2:2" ht="15.75" customHeight="1" x14ac:dyDescent="0.2">
      <c r="B6646" s="9"/>
    </row>
    <row r="6647" spans="2:2" ht="15.75" customHeight="1" x14ac:dyDescent="0.2">
      <c r="B6647" s="9"/>
    </row>
    <row r="6648" spans="2:2" ht="15.75" customHeight="1" x14ac:dyDescent="0.2">
      <c r="B6648" s="9"/>
    </row>
    <row r="6649" spans="2:2" ht="15.75" customHeight="1" x14ac:dyDescent="0.2">
      <c r="B6649" s="9"/>
    </row>
    <row r="6650" spans="2:2" ht="15.75" customHeight="1" x14ac:dyDescent="0.2">
      <c r="B6650" s="9"/>
    </row>
    <row r="6651" spans="2:2" ht="15.75" customHeight="1" x14ac:dyDescent="0.2">
      <c r="B6651" s="9"/>
    </row>
    <row r="6652" spans="2:2" ht="15.75" customHeight="1" x14ac:dyDescent="0.2">
      <c r="B6652" s="9"/>
    </row>
    <row r="6653" spans="2:2" ht="15.75" customHeight="1" x14ac:dyDescent="0.2">
      <c r="B6653" s="9"/>
    </row>
    <row r="6654" spans="2:2" ht="15.75" customHeight="1" x14ac:dyDescent="0.2">
      <c r="B6654" s="9"/>
    </row>
    <row r="6655" spans="2:2" ht="15.75" customHeight="1" x14ac:dyDescent="0.2">
      <c r="B6655" s="9"/>
    </row>
    <row r="6656" spans="2:2" ht="15.75" customHeight="1" x14ac:dyDescent="0.2">
      <c r="B6656" s="9"/>
    </row>
    <row r="6657" spans="2:2" ht="15.75" customHeight="1" x14ac:dyDescent="0.2">
      <c r="B6657" s="9"/>
    </row>
    <row r="6658" spans="2:2" ht="15.75" customHeight="1" x14ac:dyDescent="0.2">
      <c r="B6658" s="9"/>
    </row>
    <row r="6659" spans="2:2" ht="15.75" customHeight="1" x14ac:dyDescent="0.2">
      <c r="B6659" s="9"/>
    </row>
    <row r="6660" spans="2:2" ht="15.75" customHeight="1" x14ac:dyDescent="0.2">
      <c r="B6660" s="9"/>
    </row>
    <row r="6661" spans="2:2" ht="15.75" customHeight="1" x14ac:dyDescent="0.2">
      <c r="B6661" s="9"/>
    </row>
    <row r="6662" spans="2:2" ht="15.75" customHeight="1" x14ac:dyDescent="0.2">
      <c r="B6662" s="9"/>
    </row>
    <row r="6663" spans="2:2" ht="15.75" customHeight="1" x14ac:dyDescent="0.2">
      <c r="B6663" s="9"/>
    </row>
    <row r="6664" spans="2:2" ht="15.75" customHeight="1" x14ac:dyDescent="0.2">
      <c r="B6664" s="9"/>
    </row>
    <row r="6665" spans="2:2" ht="15.75" customHeight="1" x14ac:dyDescent="0.2">
      <c r="B6665" s="9"/>
    </row>
    <row r="6666" spans="2:2" ht="15.75" customHeight="1" x14ac:dyDescent="0.2">
      <c r="B6666" s="9"/>
    </row>
    <row r="6667" spans="2:2" ht="15.75" customHeight="1" x14ac:dyDescent="0.2">
      <c r="B6667" s="9"/>
    </row>
    <row r="6668" spans="2:2" ht="15.75" customHeight="1" x14ac:dyDescent="0.2">
      <c r="B6668" s="9"/>
    </row>
    <row r="6669" spans="2:2" ht="15.75" customHeight="1" x14ac:dyDescent="0.2">
      <c r="B6669" s="9"/>
    </row>
    <row r="6670" spans="2:2" ht="15.75" customHeight="1" x14ac:dyDescent="0.2">
      <c r="B6670" s="9"/>
    </row>
    <row r="6671" spans="2:2" ht="15.75" customHeight="1" x14ac:dyDescent="0.2">
      <c r="B6671" s="9"/>
    </row>
    <row r="6672" spans="2:2" ht="15.75" customHeight="1" x14ac:dyDescent="0.2">
      <c r="B6672" s="9"/>
    </row>
    <row r="6673" spans="2:2" ht="15.75" customHeight="1" x14ac:dyDescent="0.2">
      <c r="B6673" s="9"/>
    </row>
    <row r="6674" spans="2:2" ht="15.75" customHeight="1" x14ac:dyDescent="0.2">
      <c r="B6674" s="9"/>
    </row>
    <row r="6675" spans="2:2" ht="15.75" customHeight="1" x14ac:dyDescent="0.2">
      <c r="B6675" s="9"/>
    </row>
    <row r="6676" spans="2:2" ht="15.75" customHeight="1" x14ac:dyDescent="0.2">
      <c r="B6676" s="9"/>
    </row>
    <row r="6677" spans="2:2" ht="15.75" customHeight="1" x14ac:dyDescent="0.2">
      <c r="B6677" s="9"/>
    </row>
    <row r="6678" spans="2:2" ht="15.75" customHeight="1" x14ac:dyDescent="0.2">
      <c r="B6678" s="9"/>
    </row>
    <row r="6679" spans="2:2" ht="15.75" customHeight="1" x14ac:dyDescent="0.2">
      <c r="B6679" s="9"/>
    </row>
    <row r="6680" spans="2:2" ht="15.75" customHeight="1" x14ac:dyDescent="0.2">
      <c r="B6680" s="9"/>
    </row>
    <row r="6681" spans="2:2" ht="15.75" customHeight="1" x14ac:dyDescent="0.2">
      <c r="B6681" s="9"/>
    </row>
    <row r="6682" spans="2:2" ht="15.75" customHeight="1" x14ac:dyDescent="0.2">
      <c r="B6682" s="9"/>
    </row>
    <row r="6683" spans="2:2" ht="15.75" customHeight="1" x14ac:dyDescent="0.2">
      <c r="B6683" s="9"/>
    </row>
    <row r="6684" spans="2:2" ht="15.75" customHeight="1" x14ac:dyDescent="0.2">
      <c r="B6684" s="9"/>
    </row>
    <row r="6685" spans="2:2" ht="15.75" customHeight="1" x14ac:dyDescent="0.2">
      <c r="B6685" s="9"/>
    </row>
    <row r="6686" spans="2:2" ht="15.75" customHeight="1" x14ac:dyDescent="0.2">
      <c r="B6686" s="9"/>
    </row>
    <row r="6687" spans="2:2" ht="15.75" customHeight="1" x14ac:dyDescent="0.2">
      <c r="B6687" s="9"/>
    </row>
    <row r="6688" spans="2:2" ht="15.75" customHeight="1" x14ac:dyDescent="0.2">
      <c r="B6688" s="9"/>
    </row>
    <row r="6689" spans="2:2" ht="15.75" customHeight="1" x14ac:dyDescent="0.2">
      <c r="B6689" s="9"/>
    </row>
    <row r="6690" spans="2:2" ht="15.75" customHeight="1" x14ac:dyDescent="0.2">
      <c r="B6690" s="9"/>
    </row>
    <row r="6691" spans="2:2" ht="15.75" customHeight="1" x14ac:dyDescent="0.2">
      <c r="B6691" s="9"/>
    </row>
    <row r="6692" spans="2:2" ht="15.75" customHeight="1" x14ac:dyDescent="0.2">
      <c r="B6692" s="9"/>
    </row>
    <row r="6693" spans="2:2" ht="15.75" customHeight="1" x14ac:dyDescent="0.2">
      <c r="B6693" s="9"/>
    </row>
    <row r="6694" spans="2:2" ht="15.75" customHeight="1" x14ac:dyDescent="0.2">
      <c r="B6694" s="9"/>
    </row>
    <row r="6695" spans="2:2" ht="15.75" customHeight="1" x14ac:dyDescent="0.2">
      <c r="B6695" s="9"/>
    </row>
    <row r="6696" spans="2:2" ht="15.75" customHeight="1" x14ac:dyDescent="0.2">
      <c r="B6696" s="9"/>
    </row>
    <row r="6697" spans="2:2" ht="15.75" customHeight="1" x14ac:dyDescent="0.2">
      <c r="B6697" s="9"/>
    </row>
    <row r="6698" spans="2:2" ht="15.75" customHeight="1" x14ac:dyDescent="0.2">
      <c r="B6698" s="9"/>
    </row>
    <row r="6699" spans="2:2" ht="15.75" customHeight="1" x14ac:dyDescent="0.2">
      <c r="B6699" s="9"/>
    </row>
    <row r="6700" spans="2:2" ht="15.75" customHeight="1" x14ac:dyDescent="0.2">
      <c r="B6700" s="9"/>
    </row>
    <row r="6701" spans="2:2" ht="15.75" customHeight="1" x14ac:dyDescent="0.2">
      <c r="B6701" s="9"/>
    </row>
    <row r="6702" spans="2:2" ht="15.75" customHeight="1" x14ac:dyDescent="0.2">
      <c r="B6702" s="9"/>
    </row>
    <row r="6703" spans="2:2" ht="15.75" customHeight="1" x14ac:dyDescent="0.2">
      <c r="B6703" s="9"/>
    </row>
    <row r="6704" spans="2:2" ht="15.75" customHeight="1" x14ac:dyDescent="0.2">
      <c r="B6704" s="9"/>
    </row>
    <row r="6705" spans="2:2" ht="15.75" customHeight="1" x14ac:dyDescent="0.2">
      <c r="B6705" s="9"/>
    </row>
    <row r="6706" spans="2:2" ht="15.75" customHeight="1" x14ac:dyDescent="0.2">
      <c r="B6706" s="9"/>
    </row>
    <row r="6707" spans="2:2" ht="15.75" customHeight="1" x14ac:dyDescent="0.2">
      <c r="B6707" s="9"/>
    </row>
    <row r="6708" spans="2:2" ht="15.75" customHeight="1" x14ac:dyDescent="0.2">
      <c r="B6708" s="9"/>
    </row>
    <row r="6709" spans="2:2" ht="15.75" customHeight="1" x14ac:dyDescent="0.2">
      <c r="B6709" s="9"/>
    </row>
    <row r="6710" spans="2:2" ht="15.75" customHeight="1" x14ac:dyDescent="0.2">
      <c r="B6710" s="9"/>
    </row>
    <row r="6711" spans="2:2" ht="15.75" customHeight="1" x14ac:dyDescent="0.2">
      <c r="B6711" s="9"/>
    </row>
    <row r="6712" spans="2:2" ht="15.75" customHeight="1" x14ac:dyDescent="0.2">
      <c r="B6712" s="9"/>
    </row>
    <row r="6713" spans="2:2" ht="15.75" customHeight="1" x14ac:dyDescent="0.2">
      <c r="B6713" s="9"/>
    </row>
    <row r="6714" spans="2:2" ht="15.75" customHeight="1" x14ac:dyDescent="0.2">
      <c r="B6714" s="9"/>
    </row>
    <row r="6715" spans="2:2" ht="15.75" customHeight="1" x14ac:dyDescent="0.2">
      <c r="B6715" s="9"/>
    </row>
    <row r="6716" spans="2:2" ht="15.75" customHeight="1" x14ac:dyDescent="0.2">
      <c r="B6716" s="9"/>
    </row>
    <row r="6717" spans="2:2" ht="15.75" customHeight="1" x14ac:dyDescent="0.2">
      <c r="B6717" s="9"/>
    </row>
    <row r="6718" spans="2:2" ht="15.75" customHeight="1" x14ac:dyDescent="0.2">
      <c r="B6718" s="9"/>
    </row>
    <row r="6719" spans="2:2" ht="15.75" customHeight="1" x14ac:dyDescent="0.2">
      <c r="B6719" s="9"/>
    </row>
    <row r="6720" spans="2:2" ht="15.75" customHeight="1" x14ac:dyDescent="0.2">
      <c r="B6720" s="9"/>
    </row>
    <row r="6721" spans="2:2" ht="15.75" customHeight="1" x14ac:dyDescent="0.2">
      <c r="B6721" s="9"/>
    </row>
    <row r="6722" spans="2:2" ht="15.75" customHeight="1" x14ac:dyDescent="0.2">
      <c r="B6722" s="9"/>
    </row>
    <row r="6723" spans="2:2" ht="15.75" customHeight="1" x14ac:dyDescent="0.2">
      <c r="B6723" s="9"/>
    </row>
    <row r="6724" spans="2:2" ht="15.75" customHeight="1" x14ac:dyDescent="0.2">
      <c r="B6724" s="9"/>
    </row>
    <row r="6725" spans="2:2" ht="15.75" customHeight="1" x14ac:dyDescent="0.2">
      <c r="B6725" s="9"/>
    </row>
    <row r="6726" spans="2:2" ht="15.75" customHeight="1" x14ac:dyDescent="0.2">
      <c r="B6726" s="9"/>
    </row>
    <row r="6727" spans="2:2" ht="15.75" customHeight="1" x14ac:dyDescent="0.2">
      <c r="B6727" s="9"/>
    </row>
    <row r="6728" spans="2:2" ht="15.75" customHeight="1" x14ac:dyDescent="0.2">
      <c r="B6728" s="9"/>
    </row>
    <row r="6729" spans="2:2" ht="15.75" customHeight="1" x14ac:dyDescent="0.2">
      <c r="B6729" s="9"/>
    </row>
    <row r="6730" spans="2:2" ht="15.75" customHeight="1" x14ac:dyDescent="0.2">
      <c r="B6730" s="9"/>
    </row>
    <row r="6731" spans="2:2" ht="15.75" customHeight="1" x14ac:dyDescent="0.2">
      <c r="B6731" s="9"/>
    </row>
    <row r="6732" spans="2:2" ht="15.75" customHeight="1" x14ac:dyDescent="0.2">
      <c r="B6732" s="9"/>
    </row>
    <row r="6733" spans="2:2" ht="15.75" customHeight="1" x14ac:dyDescent="0.2">
      <c r="B6733" s="9"/>
    </row>
    <row r="6734" spans="2:2" ht="15.75" customHeight="1" x14ac:dyDescent="0.2">
      <c r="B6734" s="9"/>
    </row>
    <row r="6735" spans="2:2" ht="15.75" customHeight="1" x14ac:dyDescent="0.2">
      <c r="B6735" s="9"/>
    </row>
    <row r="6736" spans="2:2" ht="15.75" customHeight="1" x14ac:dyDescent="0.2">
      <c r="B6736" s="9"/>
    </row>
    <row r="6737" spans="2:2" ht="15.75" customHeight="1" x14ac:dyDescent="0.2">
      <c r="B6737" s="9"/>
    </row>
    <row r="6738" spans="2:2" ht="15.75" customHeight="1" x14ac:dyDescent="0.2">
      <c r="B6738" s="9"/>
    </row>
    <row r="6739" spans="2:2" ht="15.75" customHeight="1" x14ac:dyDescent="0.2">
      <c r="B6739" s="9"/>
    </row>
    <row r="6740" spans="2:2" ht="15.75" customHeight="1" x14ac:dyDescent="0.2">
      <c r="B6740" s="9"/>
    </row>
    <row r="6741" spans="2:2" ht="15.75" customHeight="1" x14ac:dyDescent="0.2">
      <c r="B6741" s="9"/>
    </row>
    <row r="6742" spans="2:2" ht="15.75" customHeight="1" x14ac:dyDescent="0.2">
      <c r="B6742" s="9"/>
    </row>
    <row r="6743" spans="2:2" ht="15.75" customHeight="1" x14ac:dyDescent="0.2">
      <c r="B6743" s="9"/>
    </row>
    <row r="6744" spans="2:2" ht="15.75" customHeight="1" x14ac:dyDescent="0.2">
      <c r="B6744" s="9"/>
    </row>
    <row r="6745" spans="2:2" ht="15.75" customHeight="1" x14ac:dyDescent="0.2">
      <c r="B6745" s="9"/>
    </row>
    <row r="6746" spans="2:2" ht="15.75" customHeight="1" x14ac:dyDescent="0.2">
      <c r="B6746" s="9"/>
    </row>
    <row r="6747" spans="2:2" ht="15.75" customHeight="1" x14ac:dyDescent="0.2">
      <c r="B6747" s="9"/>
    </row>
    <row r="6748" spans="2:2" ht="15.75" customHeight="1" x14ac:dyDescent="0.2">
      <c r="B6748" s="9"/>
    </row>
    <row r="6749" spans="2:2" ht="15.75" customHeight="1" x14ac:dyDescent="0.2">
      <c r="B6749" s="9"/>
    </row>
    <row r="6750" spans="2:2" ht="15.75" customHeight="1" x14ac:dyDescent="0.2">
      <c r="B6750" s="9"/>
    </row>
    <row r="6751" spans="2:2" ht="15.75" customHeight="1" x14ac:dyDescent="0.2">
      <c r="B6751" s="9"/>
    </row>
    <row r="6752" spans="2:2" ht="15.75" customHeight="1" x14ac:dyDescent="0.2">
      <c r="B6752" s="9"/>
    </row>
    <row r="6753" spans="2:2" ht="15.75" customHeight="1" x14ac:dyDescent="0.2">
      <c r="B6753" s="9"/>
    </row>
    <row r="6754" spans="2:2" ht="15.75" customHeight="1" x14ac:dyDescent="0.2">
      <c r="B6754" s="9"/>
    </row>
    <row r="6755" spans="2:2" ht="15.75" customHeight="1" x14ac:dyDescent="0.2">
      <c r="B6755" s="9"/>
    </row>
    <row r="6756" spans="2:2" ht="15.75" customHeight="1" x14ac:dyDescent="0.2">
      <c r="B6756" s="9"/>
    </row>
    <row r="6757" spans="2:2" ht="15.75" customHeight="1" x14ac:dyDescent="0.2">
      <c r="B6757" s="9"/>
    </row>
    <row r="6758" spans="2:2" ht="15.75" customHeight="1" x14ac:dyDescent="0.2">
      <c r="B6758" s="9"/>
    </row>
    <row r="6759" spans="2:2" ht="15.75" customHeight="1" x14ac:dyDescent="0.2">
      <c r="B6759" s="9"/>
    </row>
    <row r="6760" spans="2:2" ht="15.75" customHeight="1" x14ac:dyDescent="0.2">
      <c r="B6760" s="9"/>
    </row>
    <row r="6761" spans="2:2" ht="15.75" customHeight="1" x14ac:dyDescent="0.2">
      <c r="B6761" s="9"/>
    </row>
    <row r="6762" spans="2:2" ht="15.75" customHeight="1" x14ac:dyDescent="0.2">
      <c r="B6762" s="9"/>
    </row>
    <row r="6763" spans="2:2" ht="15.75" customHeight="1" x14ac:dyDescent="0.2">
      <c r="B6763" s="9"/>
    </row>
    <row r="6764" spans="2:2" ht="15.75" customHeight="1" x14ac:dyDescent="0.2">
      <c r="B6764" s="9"/>
    </row>
    <row r="6765" spans="2:2" ht="15.75" customHeight="1" x14ac:dyDescent="0.2">
      <c r="B6765" s="9"/>
    </row>
    <row r="6766" spans="2:2" ht="15.75" customHeight="1" x14ac:dyDescent="0.2">
      <c r="B6766" s="9"/>
    </row>
    <row r="6767" spans="2:2" ht="15.75" customHeight="1" x14ac:dyDescent="0.2">
      <c r="B6767" s="9"/>
    </row>
    <row r="6768" spans="2:2" ht="15.75" customHeight="1" x14ac:dyDescent="0.2">
      <c r="B6768" s="9"/>
    </row>
    <row r="6769" spans="2:2" ht="15.75" customHeight="1" x14ac:dyDescent="0.2">
      <c r="B6769" s="9"/>
    </row>
    <row r="6770" spans="2:2" ht="15.75" customHeight="1" x14ac:dyDescent="0.2">
      <c r="B6770" s="9"/>
    </row>
    <row r="6771" spans="2:2" ht="15.75" customHeight="1" x14ac:dyDescent="0.2">
      <c r="B6771" s="9"/>
    </row>
    <row r="6772" spans="2:2" ht="15.75" customHeight="1" x14ac:dyDescent="0.2">
      <c r="B6772" s="9"/>
    </row>
    <row r="6773" spans="2:2" ht="15.75" customHeight="1" x14ac:dyDescent="0.2">
      <c r="B6773" s="9"/>
    </row>
    <row r="6774" spans="2:2" ht="15.75" customHeight="1" x14ac:dyDescent="0.2">
      <c r="B6774" s="9"/>
    </row>
    <row r="6775" spans="2:2" ht="15.75" customHeight="1" x14ac:dyDescent="0.2">
      <c r="B6775" s="9"/>
    </row>
    <row r="6776" spans="2:2" ht="15.75" customHeight="1" x14ac:dyDescent="0.2">
      <c r="B6776" s="9"/>
    </row>
    <row r="6777" spans="2:2" ht="15.75" customHeight="1" x14ac:dyDescent="0.2">
      <c r="B6777" s="9"/>
    </row>
    <row r="6778" spans="2:2" ht="15.75" customHeight="1" x14ac:dyDescent="0.2">
      <c r="B6778" s="9"/>
    </row>
    <row r="6779" spans="2:2" ht="15.75" customHeight="1" x14ac:dyDescent="0.2">
      <c r="B6779" s="9"/>
    </row>
    <row r="6780" spans="2:2" ht="15.75" customHeight="1" x14ac:dyDescent="0.2">
      <c r="B6780" s="9"/>
    </row>
    <row r="6781" spans="2:2" ht="15.75" customHeight="1" x14ac:dyDescent="0.2">
      <c r="B6781" s="9"/>
    </row>
    <row r="6782" spans="2:2" ht="15.75" customHeight="1" x14ac:dyDescent="0.2">
      <c r="B6782" s="9"/>
    </row>
    <row r="6783" spans="2:2" ht="15.75" customHeight="1" x14ac:dyDescent="0.2">
      <c r="B6783" s="9"/>
    </row>
    <row r="6784" spans="2:2" ht="15.75" customHeight="1" x14ac:dyDescent="0.2">
      <c r="B6784" s="9"/>
    </row>
    <row r="6785" spans="2:2" ht="15.75" customHeight="1" x14ac:dyDescent="0.2">
      <c r="B6785" s="9"/>
    </row>
    <row r="6786" spans="2:2" ht="15.75" customHeight="1" x14ac:dyDescent="0.2">
      <c r="B6786" s="9"/>
    </row>
    <row r="6787" spans="2:2" ht="15.75" customHeight="1" x14ac:dyDescent="0.2">
      <c r="B6787" s="9"/>
    </row>
    <row r="6788" spans="2:2" ht="15.75" customHeight="1" x14ac:dyDescent="0.2">
      <c r="B6788" s="9"/>
    </row>
    <row r="6789" spans="2:2" ht="15.75" customHeight="1" x14ac:dyDescent="0.2">
      <c r="B6789" s="9"/>
    </row>
    <row r="6790" spans="2:2" ht="15.75" customHeight="1" x14ac:dyDescent="0.2">
      <c r="B6790" s="9"/>
    </row>
    <row r="6791" spans="2:2" ht="15.75" customHeight="1" x14ac:dyDescent="0.2">
      <c r="B6791" s="9"/>
    </row>
    <row r="6792" spans="2:2" ht="15.75" customHeight="1" x14ac:dyDescent="0.2">
      <c r="B6792" s="9"/>
    </row>
    <row r="6793" spans="2:2" ht="15.75" customHeight="1" x14ac:dyDescent="0.2">
      <c r="B6793" s="9"/>
    </row>
    <row r="6794" spans="2:2" ht="15.75" customHeight="1" x14ac:dyDescent="0.2">
      <c r="B6794" s="9"/>
    </row>
    <row r="6795" spans="2:2" ht="15.75" customHeight="1" x14ac:dyDescent="0.2">
      <c r="B6795" s="9"/>
    </row>
    <row r="6796" spans="2:2" ht="15.75" customHeight="1" x14ac:dyDescent="0.2">
      <c r="B6796" s="9"/>
    </row>
    <row r="6797" spans="2:2" ht="15.75" customHeight="1" x14ac:dyDescent="0.2">
      <c r="B6797" s="9"/>
    </row>
    <row r="6798" spans="2:2" ht="15.75" customHeight="1" x14ac:dyDescent="0.2">
      <c r="B6798" s="9"/>
    </row>
    <row r="6799" spans="2:2" ht="15.75" customHeight="1" x14ac:dyDescent="0.2">
      <c r="B6799" s="9"/>
    </row>
    <row r="6800" spans="2:2" ht="15.75" customHeight="1" x14ac:dyDescent="0.2">
      <c r="B6800" s="9"/>
    </row>
    <row r="6801" spans="2:2" ht="15.75" customHeight="1" x14ac:dyDescent="0.2">
      <c r="B6801" s="9"/>
    </row>
    <row r="6802" spans="2:2" ht="15.75" customHeight="1" x14ac:dyDescent="0.2">
      <c r="B6802" s="9"/>
    </row>
    <row r="6803" spans="2:2" ht="15.75" customHeight="1" x14ac:dyDescent="0.2">
      <c r="B6803" s="9"/>
    </row>
    <row r="6804" spans="2:2" ht="15.75" customHeight="1" x14ac:dyDescent="0.2">
      <c r="B6804" s="9"/>
    </row>
    <row r="6805" spans="2:2" ht="15.75" customHeight="1" x14ac:dyDescent="0.2">
      <c r="B6805" s="9"/>
    </row>
    <row r="6806" spans="2:2" ht="15.75" customHeight="1" x14ac:dyDescent="0.2">
      <c r="B6806" s="9"/>
    </row>
    <row r="6807" spans="2:2" ht="15.75" customHeight="1" x14ac:dyDescent="0.2">
      <c r="B6807" s="9"/>
    </row>
    <row r="6808" spans="2:2" ht="15.75" customHeight="1" x14ac:dyDescent="0.2">
      <c r="B6808" s="9"/>
    </row>
    <row r="6809" spans="2:2" ht="15.75" customHeight="1" x14ac:dyDescent="0.2">
      <c r="B6809" s="9"/>
    </row>
    <row r="6810" spans="2:2" ht="15.75" customHeight="1" x14ac:dyDescent="0.2">
      <c r="B6810" s="9"/>
    </row>
    <row r="6811" spans="2:2" ht="15.75" customHeight="1" x14ac:dyDescent="0.2">
      <c r="B6811" s="9"/>
    </row>
    <row r="6812" spans="2:2" ht="15.75" customHeight="1" x14ac:dyDescent="0.2">
      <c r="B6812" s="9"/>
    </row>
    <row r="6813" spans="2:2" ht="15.75" customHeight="1" x14ac:dyDescent="0.2">
      <c r="B6813" s="9"/>
    </row>
    <row r="6814" spans="2:2" ht="15.75" customHeight="1" x14ac:dyDescent="0.2">
      <c r="B6814" s="9"/>
    </row>
    <row r="6815" spans="2:2" ht="15.75" customHeight="1" x14ac:dyDescent="0.2">
      <c r="B6815" s="9"/>
    </row>
    <row r="6816" spans="2:2" ht="15.75" customHeight="1" x14ac:dyDescent="0.2">
      <c r="B6816" s="9"/>
    </row>
    <row r="6817" spans="2:2" ht="15.75" customHeight="1" x14ac:dyDescent="0.2">
      <c r="B6817" s="9"/>
    </row>
    <row r="6818" spans="2:2" ht="15.75" customHeight="1" x14ac:dyDescent="0.2">
      <c r="B6818" s="9"/>
    </row>
    <row r="6819" spans="2:2" ht="15.75" customHeight="1" x14ac:dyDescent="0.2">
      <c r="B6819" s="9"/>
    </row>
    <row r="6820" spans="2:2" ht="15.75" customHeight="1" x14ac:dyDescent="0.2">
      <c r="B6820" s="9"/>
    </row>
    <row r="6821" spans="2:2" ht="15.75" customHeight="1" x14ac:dyDescent="0.2">
      <c r="B6821" s="9"/>
    </row>
    <row r="6822" spans="2:2" ht="15.75" customHeight="1" x14ac:dyDescent="0.2">
      <c r="B6822" s="9"/>
    </row>
    <row r="6823" spans="2:2" ht="15.75" customHeight="1" x14ac:dyDescent="0.2">
      <c r="B6823" s="9"/>
    </row>
    <row r="6824" spans="2:2" ht="15.75" customHeight="1" x14ac:dyDescent="0.2">
      <c r="B6824" s="9"/>
    </row>
    <row r="6825" spans="2:2" ht="15.75" customHeight="1" x14ac:dyDescent="0.2">
      <c r="B6825" s="9"/>
    </row>
    <row r="6826" spans="2:2" ht="15.75" customHeight="1" x14ac:dyDescent="0.2">
      <c r="B6826" s="9"/>
    </row>
    <row r="6827" spans="2:2" ht="15.75" customHeight="1" x14ac:dyDescent="0.2">
      <c r="B6827" s="9"/>
    </row>
    <row r="6828" spans="2:2" ht="15.75" customHeight="1" x14ac:dyDescent="0.2">
      <c r="B6828" s="9"/>
    </row>
    <row r="6829" spans="2:2" ht="15.75" customHeight="1" x14ac:dyDescent="0.2">
      <c r="B6829" s="9"/>
    </row>
    <row r="6830" spans="2:2" ht="15.75" customHeight="1" x14ac:dyDescent="0.2">
      <c r="B6830" s="9"/>
    </row>
    <row r="6831" spans="2:2" ht="15.75" customHeight="1" x14ac:dyDescent="0.2">
      <c r="B6831" s="9"/>
    </row>
    <row r="6832" spans="2:2" ht="15.75" customHeight="1" x14ac:dyDescent="0.2">
      <c r="B6832" s="9"/>
    </row>
    <row r="6833" spans="2:2" ht="15.75" customHeight="1" x14ac:dyDescent="0.2">
      <c r="B6833" s="9"/>
    </row>
    <row r="6834" spans="2:2" ht="15.75" customHeight="1" x14ac:dyDescent="0.2">
      <c r="B6834" s="9"/>
    </row>
    <row r="6835" spans="2:2" ht="15.75" customHeight="1" x14ac:dyDescent="0.2">
      <c r="B6835" s="9"/>
    </row>
    <row r="6836" spans="2:2" ht="15.75" customHeight="1" x14ac:dyDescent="0.2">
      <c r="B6836" s="9"/>
    </row>
    <row r="6837" spans="2:2" ht="15.75" customHeight="1" x14ac:dyDescent="0.2">
      <c r="B6837" s="9"/>
    </row>
    <row r="6838" spans="2:2" ht="15.75" customHeight="1" x14ac:dyDescent="0.2">
      <c r="B6838" s="9"/>
    </row>
    <row r="6839" spans="2:2" ht="15.75" customHeight="1" x14ac:dyDescent="0.2">
      <c r="B6839" s="9"/>
    </row>
    <row r="6840" spans="2:2" ht="15.75" customHeight="1" x14ac:dyDescent="0.2">
      <c r="B6840" s="9"/>
    </row>
    <row r="6841" spans="2:2" ht="15.75" customHeight="1" x14ac:dyDescent="0.2">
      <c r="B6841" s="9"/>
    </row>
    <row r="6842" spans="2:2" ht="15.75" customHeight="1" x14ac:dyDescent="0.2">
      <c r="B6842" s="9"/>
    </row>
    <row r="6843" spans="2:2" ht="15.75" customHeight="1" x14ac:dyDescent="0.2">
      <c r="B6843" s="9"/>
    </row>
    <row r="6844" spans="2:2" ht="15.75" customHeight="1" x14ac:dyDescent="0.2">
      <c r="B6844" s="9"/>
    </row>
    <row r="6845" spans="2:2" ht="15.75" customHeight="1" x14ac:dyDescent="0.2">
      <c r="B6845" s="9"/>
    </row>
    <row r="6846" spans="2:2" ht="15.75" customHeight="1" x14ac:dyDescent="0.2">
      <c r="B6846" s="9"/>
    </row>
    <row r="6847" spans="2:2" ht="15.75" customHeight="1" x14ac:dyDescent="0.2">
      <c r="B6847" s="9"/>
    </row>
    <row r="6848" spans="2:2" ht="15.75" customHeight="1" x14ac:dyDescent="0.2">
      <c r="B6848" s="9"/>
    </row>
    <row r="6849" spans="2:2" ht="15.75" customHeight="1" x14ac:dyDescent="0.2">
      <c r="B6849" s="9"/>
    </row>
    <row r="6850" spans="2:2" ht="15.75" customHeight="1" x14ac:dyDescent="0.2">
      <c r="B6850" s="9"/>
    </row>
    <row r="6851" spans="2:2" ht="15.75" customHeight="1" x14ac:dyDescent="0.2">
      <c r="B6851" s="9"/>
    </row>
    <row r="6852" spans="2:2" ht="15.75" customHeight="1" x14ac:dyDescent="0.2">
      <c r="B6852" s="9"/>
    </row>
    <row r="6853" spans="2:2" ht="15.75" customHeight="1" x14ac:dyDescent="0.2">
      <c r="B6853" s="9"/>
    </row>
    <row r="6854" spans="2:2" ht="15.75" customHeight="1" x14ac:dyDescent="0.2">
      <c r="B6854" s="9"/>
    </row>
    <row r="6855" spans="2:2" ht="15.75" customHeight="1" x14ac:dyDescent="0.2">
      <c r="B6855" s="9"/>
    </row>
    <row r="6856" spans="2:2" ht="15.75" customHeight="1" x14ac:dyDescent="0.2">
      <c r="B6856" s="9"/>
    </row>
    <row r="6857" spans="2:2" ht="15.75" customHeight="1" x14ac:dyDescent="0.2">
      <c r="B6857" s="9"/>
    </row>
    <row r="6858" spans="2:2" ht="15.75" customHeight="1" x14ac:dyDescent="0.2">
      <c r="B6858" s="9"/>
    </row>
    <row r="6859" spans="2:2" ht="15.75" customHeight="1" x14ac:dyDescent="0.2">
      <c r="B6859" s="9"/>
    </row>
    <row r="6860" spans="2:2" ht="15.75" customHeight="1" x14ac:dyDescent="0.2">
      <c r="B6860" s="9"/>
    </row>
    <row r="6861" spans="2:2" ht="15.75" customHeight="1" x14ac:dyDescent="0.2">
      <c r="B6861" s="9"/>
    </row>
    <row r="6862" spans="2:2" ht="15.75" customHeight="1" x14ac:dyDescent="0.2">
      <c r="B6862" s="9"/>
    </row>
    <row r="6863" spans="2:2" ht="15.75" customHeight="1" x14ac:dyDescent="0.2">
      <c r="B6863" s="9"/>
    </row>
    <row r="6864" spans="2:2" ht="15.75" customHeight="1" x14ac:dyDescent="0.2">
      <c r="B6864" s="9"/>
    </row>
    <row r="6865" spans="2:2" ht="15.75" customHeight="1" x14ac:dyDescent="0.2">
      <c r="B6865" s="9"/>
    </row>
    <row r="6866" spans="2:2" ht="15.75" customHeight="1" x14ac:dyDescent="0.2">
      <c r="B6866" s="9"/>
    </row>
    <row r="6867" spans="2:2" ht="15.75" customHeight="1" x14ac:dyDescent="0.2">
      <c r="B6867" s="9"/>
    </row>
    <row r="6868" spans="2:2" ht="15.75" customHeight="1" x14ac:dyDescent="0.2">
      <c r="B6868" s="9"/>
    </row>
    <row r="6869" spans="2:2" ht="15.75" customHeight="1" x14ac:dyDescent="0.2">
      <c r="B6869" s="9"/>
    </row>
    <row r="6870" spans="2:2" ht="15.75" customHeight="1" x14ac:dyDescent="0.2">
      <c r="B6870" s="9"/>
    </row>
    <row r="6871" spans="2:2" ht="15.75" customHeight="1" x14ac:dyDescent="0.2">
      <c r="B6871" s="9"/>
    </row>
    <row r="6872" spans="2:2" ht="15.75" customHeight="1" x14ac:dyDescent="0.2">
      <c r="B6872" s="9"/>
    </row>
    <row r="6873" spans="2:2" ht="15.75" customHeight="1" x14ac:dyDescent="0.2">
      <c r="B6873" s="9"/>
    </row>
    <row r="6874" spans="2:2" ht="15.75" customHeight="1" x14ac:dyDescent="0.2">
      <c r="B6874" s="9"/>
    </row>
    <row r="6875" spans="2:2" ht="15.75" customHeight="1" x14ac:dyDescent="0.2">
      <c r="B6875" s="9"/>
    </row>
    <row r="6876" spans="2:2" ht="15.75" customHeight="1" x14ac:dyDescent="0.2">
      <c r="B6876" s="9"/>
    </row>
    <row r="6877" spans="2:2" ht="15.75" customHeight="1" x14ac:dyDescent="0.2">
      <c r="B6877" s="9"/>
    </row>
    <row r="6878" spans="2:2" ht="15.75" customHeight="1" x14ac:dyDescent="0.2">
      <c r="B6878" s="9"/>
    </row>
    <row r="6879" spans="2:2" ht="15.75" customHeight="1" x14ac:dyDescent="0.2">
      <c r="B6879" s="9"/>
    </row>
    <row r="6880" spans="2:2" ht="15.75" customHeight="1" x14ac:dyDescent="0.2">
      <c r="B6880" s="9"/>
    </row>
    <row r="6881" spans="2:2" ht="15.75" customHeight="1" x14ac:dyDescent="0.2">
      <c r="B6881" s="9"/>
    </row>
    <row r="6882" spans="2:2" ht="15.75" customHeight="1" x14ac:dyDescent="0.2">
      <c r="B6882" s="9"/>
    </row>
    <row r="6883" spans="2:2" ht="15.75" customHeight="1" x14ac:dyDescent="0.2">
      <c r="B6883" s="9"/>
    </row>
    <row r="6884" spans="2:2" ht="15.75" customHeight="1" x14ac:dyDescent="0.2">
      <c r="B6884" s="9"/>
    </row>
    <row r="6885" spans="2:2" ht="15.75" customHeight="1" x14ac:dyDescent="0.2">
      <c r="B6885" s="9"/>
    </row>
    <row r="6886" spans="2:2" ht="15.75" customHeight="1" x14ac:dyDescent="0.2">
      <c r="B6886" s="9"/>
    </row>
    <row r="6887" spans="2:2" ht="15.75" customHeight="1" x14ac:dyDescent="0.2">
      <c r="B6887" s="9"/>
    </row>
    <row r="6888" spans="2:2" ht="15.75" customHeight="1" x14ac:dyDescent="0.2">
      <c r="B6888" s="9"/>
    </row>
    <row r="6889" spans="2:2" ht="15.75" customHeight="1" x14ac:dyDescent="0.2">
      <c r="B6889" s="9"/>
    </row>
    <row r="6890" spans="2:2" ht="15.75" customHeight="1" x14ac:dyDescent="0.2">
      <c r="B6890" s="9"/>
    </row>
    <row r="6891" spans="2:2" ht="15.75" customHeight="1" x14ac:dyDescent="0.2">
      <c r="B6891" s="9"/>
    </row>
    <row r="6892" spans="2:2" ht="15.75" customHeight="1" x14ac:dyDescent="0.2">
      <c r="B6892" s="9"/>
    </row>
    <row r="6893" spans="2:2" ht="15.75" customHeight="1" x14ac:dyDescent="0.2">
      <c r="B6893" s="9"/>
    </row>
    <row r="6894" spans="2:2" ht="15.75" customHeight="1" x14ac:dyDescent="0.2">
      <c r="B6894" s="9"/>
    </row>
    <row r="6895" spans="2:2" ht="15.75" customHeight="1" x14ac:dyDescent="0.2">
      <c r="B6895" s="9"/>
    </row>
    <row r="6896" spans="2:2" ht="15.75" customHeight="1" x14ac:dyDescent="0.2">
      <c r="B6896" s="9"/>
    </row>
    <row r="6897" spans="2:2" ht="15.75" customHeight="1" x14ac:dyDescent="0.2">
      <c r="B6897" s="9"/>
    </row>
    <row r="6898" spans="2:2" ht="15.75" customHeight="1" x14ac:dyDescent="0.2">
      <c r="B6898" s="9"/>
    </row>
    <row r="6899" spans="2:2" ht="15.75" customHeight="1" x14ac:dyDescent="0.2">
      <c r="B6899" s="9"/>
    </row>
    <row r="6900" spans="2:2" ht="15.75" customHeight="1" x14ac:dyDescent="0.2">
      <c r="B6900" s="9"/>
    </row>
    <row r="6901" spans="2:2" ht="15.75" customHeight="1" x14ac:dyDescent="0.2">
      <c r="B6901" s="9"/>
    </row>
    <row r="6902" spans="2:2" ht="15.75" customHeight="1" x14ac:dyDescent="0.2">
      <c r="B6902" s="9"/>
    </row>
    <row r="6903" spans="2:2" ht="15.75" customHeight="1" x14ac:dyDescent="0.2">
      <c r="B6903" s="9"/>
    </row>
    <row r="6904" spans="2:2" ht="15.75" customHeight="1" x14ac:dyDescent="0.2">
      <c r="B6904" s="9"/>
    </row>
    <row r="6905" spans="2:2" ht="15.75" customHeight="1" x14ac:dyDescent="0.2">
      <c r="B6905" s="9"/>
    </row>
    <row r="6906" spans="2:2" ht="15.75" customHeight="1" x14ac:dyDescent="0.2">
      <c r="B6906" s="9"/>
    </row>
    <row r="6907" spans="2:2" ht="15.75" customHeight="1" x14ac:dyDescent="0.2">
      <c r="B6907" s="9"/>
    </row>
    <row r="6908" spans="2:2" ht="15.75" customHeight="1" x14ac:dyDescent="0.2">
      <c r="B6908" s="9"/>
    </row>
    <row r="6909" spans="2:2" ht="15.75" customHeight="1" x14ac:dyDescent="0.2">
      <c r="B6909" s="9"/>
    </row>
    <row r="6910" spans="2:2" ht="15.75" customHeight="1" x14ac:dyDescent="0.2">
      <c r="B6910" s="9"/>
    </row>
    <row r="6911" spans="2:2" ht="15.75" customHeight="1" x14ac:dyDescent="0.2">
      <c r="B6911" s="9"/>
    </row>
    <row r="6912" spans="2:2" ht="15.75" customHeight="1" x14ac:dyDescent="0.2">
      <c r="B6912" s="9"/>
    </row>
    <row r="6913" spans="2:2" ht="15.75" customHeight="1" x14ac:dyDescent="0.2">
      <c r="B6913" s="9"/>
    </row>
    <row r="6914" spans="2:2" ht="15.75" customHeight="1" x14ac:dyDescent="0.2">
      <c r="B6914" s="9"/>
    </row>
    <row r="6915" spans="2:2" ht="15.75" customHeight="1" x14ac:dyDescent="0.2">
      <c r="B6915" s="9"/>
    </row>
    <row r="6916" spans="2:2" ht="15.75" customHeight="1" x14ac:dyDescent="0.2">
      <c r="B6916" s="9"/>
    </row>
    <row r="6917" spans="2:2" ht="15.75" customHeight="1" x14ac:dyDescent="0.2">
      <c r="B6917" s="9"/>
    </row>
    <row r="6918" spans="2:2" ht="15.75" customHeight="1" x14ac:dyDescent="0.2">
      <c r="B6918" s="9"/>
    </row>
    <row r="6919" spans="2:2" ht="15.75" customHeight="1" x14ac:dyDescent="0.2">
      <c r="B6919" s="9"/>
    </row>
    <row r="6920" spans="2:2" ht="15.75" customHeight="1" x14ac:dyDescent="0.2">
      <c r="B6920" s="9"/>
    </row>
    <row r="6921" spans="2:2" ht="15.75" customHeight="1" x14ac:dyDescent="0.2">
      <c r="B6921" s="9"/>
    </row>
    <row r="6922" spans="2:2" ht="15.75" customHeight="1" x14ac:dyDescent="0.2">
      <c r="B6922" s="9"/>
    </row>
    <row r="6923" spans="2:2" ht="15.75" customHeight="1" x14ac:dyDescent="0.2">
      <c r="B6923" s="9"/>
    </row>
    <row r="6924" spans="2:2" ht="15.75" customHeight="1" x14ac:dyDescent="0.2">
      <c r="B6924" s="9"/>
    </row>
    <row r="6925" spans="2:2" ht="15.75" customHeight="1" x14ac:dyDescent="0.2">
      <c r="B6925" s="9"/>
    </row>
    <row r="6926" spans="2:2" ht="15.75" customHeight="1" x14ac:dyDescent="0.2">
      <c r="B6926" s="9"/>
    </row>
    <row r="6927" spans="2:2" ht="15.75" customHeight="1" x14ac:dyDescent="0.2">
      <c r="B6927" s="9"/>
    </row>
    <row r="6928" spans="2:2" ht="15.75" customHeight="1" x14ac:dyDescent="0.2">
      <c r="B6928" s="9"/>
    </row>
    <row r="6929" spans="2:2" ht="15.75" customHeight="1" x14ac:dyDescent="0.2">
      <c r="B6929" s="9"/>
    </row>
    <row r="6930" spans="2:2" ht="15.75" customHeight="1" x14ac:dyDescent="0.2">
      <c r="B6930" s="9"/>
    </row>
    <row r="6931" spans="2:2" ht="15.75" customHeight="1" x14ac:dyDescent="0.2">
      <c r="B6931" s="9"/>
    </row>
    <row r="6932" spans="2:2" ht="15.75" customHeight="1" x14ac:dyDescent="0.2">
      <c r="B6932" s="9"/>
    </row>
    <row r="6933" spans="2:2" ht="15.75" customHeight="1" x14ac:dyDescent="0.2">
      <c r="B6933" s="9"/>
    </row>
    <row r="6934" spans="2:2" ht="15.75" customHeight="1" x14ac:dyDescent="0.2">
      <c r="B6934" s="9"/>
    </row>
    <row r="6935" spans="2:2" ht="15.75" customHeight="1" x14ac:dyDescent="0.2">
      <c r="B6935" s="9"/>
    </row>
    <row r="6936" spans="2:2" ht="15.75" customHeight="1" x14ac:dyDescent="0.2">
      <c r="B6936" s="9"/>
    </row>
    <row r="6937" spans="2:2" ht="15.75" customHeight="1" x14ac:dyDescent="0.2">
      <c r="B6937" s="9"/>
    </row>
    <row r="6938" spans="2:2" ht="15.75" customHeight="1" x14ac:dyDescent="0.2">
      <c r="B6938" s="9"/>
    </row>
    <row r="6939" spans="2:2" ht="15.75" customHeight="1" x14ac:dyDescent="0.2">
      <c r="B6939" s="9"/>
    </row>
    <row r="6940" spans="2:2" ht="15.75" customHeight="1" x14ac:dyDescent="0.2">
      <c r="B6940" s="9"/>
    </row>
    <row r="6941" spans="2:2" ht="15.75" customHeight="1" x14ac:dyDescent="0.2">
      <c r="B6941" s="9"/>
    </row>
    <row r="6942" spans="2:2" ht="15.75" customHeight="1" x14ac:dyDescent="0.2">
      <c r="B6942" s="9"/>
    </row>
    <row r="6943" spans="2:2" ht="15.75" customHeight="1" x14ac:dyDescent="0.2">
      <c r="B6943" s="9"/>
    </row>
    <row r="6944" spans="2:2" ht="15.75" customHeight="1" x14ac:dyDescent="0.2">
      <c r="B6944" s="9"/>
    </row>
    <row r="6945" spans="2:2" ht="15.75" customHeight="1" x14ac:dyDescent="0.2">
      <c r="B6945" s="9"/>
    </row>
    <row r="6946" spans="2:2" ht="15.75" customHeight="1" x14ac:dyDescent="0.2">
      <c r="B6946" s="9"/>
    </row>
    <row r="6947" spans="2:2" ht="15.75" customHeight="1" x14ac:dyDescent="0.2">
      <c r="B6947" s="9"/>
    </row>
    <row r="6948" spans="2:2" ht="15.75" customHeight="1" x14ac:dyDescent="0.2">
      <c r="B6948" s="9"/>
    </row>
    <row r="6949" spans="2:2" ht="15.75" customHeight="1" x14ac:dyDescent="0.2">
      <c r="B6949" s="9"/>
    </row>
    <row r="6950" spans="2:2" ht="15.75" customHeight="1" x14ac:dyDescent="0.2">
      <c r="B6950" s="9"/>
    </row>
    <row r="6951" spans="2:2" ht="15.75" customHeight="1" x14ac:dyDescent="0.2">
      <c r="B6951" s="9"/>
    </row>
    <row r="6952" spans="2:2" ht="15.75" customHeight="1" x14ac:dyDescent="0.2">
      <c r="B6952" s="9"/>
    </row>
    <row r="6953" spans="2:2" ht="15.75" customHeight="1" x14ac:dyDescent="0.2">
      <c r="B6953" s="9"/>
    </row>
    <row r="6954" spans="2:2" ht="15.75" customHeight="1" x14ac:dyDescent="0.2">
      <c r="B6954" s="9"/>
    </row>
    <row r="6955" spans="2:2" ht="15.75" customHeight="1" x14ac:dyDescent="0.2">
      <c r="B6955" s="9"/>
    </row>
    <row r="6956" spans="2:2" ht="15.75" customHeight="1" x14ac:dyDescent="0.2">
      <c r="B6956" s="9"/>
    </row>
    <row r="6957" spans="2:2" ht="15.75" customHeight="1" x14ac:dyDescent="0.2">
      <c r="B6957" s="9"/>
    </row>
    <row r="6958" spans="2:2" ht="15.75" customHeight="1" x14ac:dyDescent="0.2">
      <c r="B6958" s="9"/>
    </row>
    <row r="6959" spans="2:2" ht="15.75" customHeight="1" x14ac:dyDescent="0.2">
      <c r="B6959" s="9"/>
    </row>
    <row r="6960" spans="2:2" ht="15.75" customHeight="1" x14ac:dyDescent="0.2">
      <c r="B6960" s="9"/>
    </row>
    <row r="6961" spans="2:2" ht="15.75" customHeight="1" x14ac:dyDescent="0.2">
      <c r="B6961" s="9"/>
    </row>
    <row r="6962" spans="2:2" ht="15.75" customHeight="1" x14ac:dyDescent="0.2">
      <c r="B6962" s="9"/>
    </row>
    <row r="6963" spans="2:2" ht="15.75" customHeight="1" x14ac:dyDescent="0.2">
      <c r="B6963" s="9"/>
    </row>
    <row r="6964" spans="2:2" ht="15.75" customHeight="1" x14ac:dyDescent="0.2">
      <c r="B6964" s="9"/>
    </row>
    <row r="6965" spans="2:2" ht="15.75" customHeight="1" x14ac:dyDescent="0.2">
      <c r="B6965" s="9"/>
    </row>
    <row r="6966" spans="2:2" ht="15.75" customHeight="1" x14ac:dyDescent="0.2">
      <c r="B6966" s="9"/>
    </row>
    <row r="6967" spans="2:2" ht="15.75" customHeight="1" x14ac:dyDescent="0.2">
      <c r="B6967" s="9"/>
    </row>
    <row r="6968" spans="2:2" ht="15.75" customHeight="1" x14ac:dyDescent="0.2">
      <c r="B6968" s="9"/>
    </row>
    <row r="6969" spans="2:2" ht="15.75" customHeight="1" x14ac:dyDescent="0.2">
      <c r="B6969" s="9"/>
    </row>
    <row r="6970" spans="2:2" ht="15.75" customHeight="1" x14ac:dyDescent="0.2">
      <c r="B6970" s="9"/>
    </row>
    <row r="6971" spans="2:2" ht="15.75" customHeight="1" x14ac:dyDescent="0.2">
      <c r="B6971" s="9"/>
    </row>
    <row r="6972" spans="2:2" ht="15.75" customHeight="1" x14ac:dyDescent="0.2">
      <c r="B6972" s="9"/>
    </row>
    <row r="6973" spans="2:2" ht="15.75" customHeight="1" x14ac:dyDescent="0.2">
      <c r="B6973" s="9"/>
    </row>
    <row r="6974" spans="2:2" ht="15.75" customHeight="1" x14ac:dyDescent="0.2">
      <c r="B6974" s="9"/>
    </row>
    <row r="6975" spans="2:2" ht="15.75" customHeight="1" x14ac:dyDescent="0.2">
      <c r="B6975" s="9"/>
    </row>
    <row r="6976" spans="2:2" ht="15.75" customHeight="1" x14ac:dyDescent="0.2">
      <c r="B6976" s="9"/>
    </row>
    <row r="6977" spans="2:2" ht="15.75" customHeight="1" x14ac:dyDescent="0.2">
      <c r="B6977" s="9"/>
    </row>
    <row r="6978" spans="2:2" ht="15.75" customHeight="1" x14ac:dyDescent="0.2">
      <c r="B6978" s="9"/>
    </row>
    <row r="6979" spans="2:2" ht="15.75" customHeight="1" x14ac:dyDescent="0.2">
      <c r="B6979" s="9"/>
    </row>
    <row r="6980" spans="2:2" ht="15.75" customHeight="1" x14ac:dyDescent="0.2">
      <c r="B6980" s="9"/>
    </row>
    <row r="6981" spans="2:2" ht="15.75" customHeight="1" x14ac:dyDescent="0.2">
      <c r="B6981" s="9"/>
    </row>
    <row r="6982" spans="2:2" ht="15.75" customHeight="1" x14ac:dyDescent="0.2">
      <c r="B6982" s="9"/>
    </row>
    <row r="6983" spans="2:2" ht="15.75" customHeight="1" x14ac:dyDescent="0.2">
      <c r="B6983" s="9"/>
    </row>
    <row r="6984" spans="2:2" ht="15.75" customHeight="1" x14ac:dyDescent="0.2">
      <c r="B6984" s="9"/>
    </row>
    <row r="6985" spans="2:2" ht="15.75" customHeight="1" x14ac:dyDescent="0.2">
      <c r="B6985" s="9"/>
    </row>
    <row r="6986" spans="2:2" ht="15.75" customHeight="1" x14ac:dyDescent="0.2">
      <c r="B6986" s="9"/>
    </row>
    <row r="6987" spans="2:2" ht="15.75" customHeight="1" x14ac:dyDescent="0.2">
      <c r="B6987" s="9"/>
    </row>
    <row r="6988" spans="2:2" ht="15.75" customHeight="1" x14ac:dyDescent="0.2">
      <c r="B6988" s="9"/>
    </row>
    <row r="6989" spans="2:2" ht="15.75" customHeight="1" x14ac:dyDescent="0.2">
      <c r="B6989" s="9"/>
    </row>
    <row r="6990" spans="2:2" ht="15.75" customHeight="1" x14ac:dyDescent="0.2">
      <c r="B6990" s="9"/>
    </row>
    <row r="6991" spans="2:2" ht="15.75" customHeight="1" x14ac:dyDescent="0.2">
      <c r="B6991" s="9"/>
    </row>
    <row r="6992" spans="2:2" ht="15.75" customHeight="1" x14ac:dyDescent="0.2">
      <c r="B6992" s="9"/>
    </row>
    <row r="6993" spans="2:2" ht="15.75" customHeight="1" x14ac:dyDescent="0.2">
      <c r="B6993" s="9"/>
    </row>
    <row r="6994" spans="2:2" ht="15.75" customHeight="1" x14ac:dyDescent="0.2">
      <c r="B6994" s="9"/>
    </row>
    <row r="6995" spans="2:2" ht="15.75" customHeight="1" x14ac:dyDescent="0.2">
      <c r="B6995" s="9"/>
    </row>
    <row r="6996" spans="2:2" ht="15.75" customHeight="1" x14ac:dyDescent="0.2">
      <c r="B6996" s="9"/>
    </row>
    <row r="6997" spans="2:2" ht="15.75" customHeight="1" x14ac:dyDescent="0.2">
      <c r="B6997" s="9"/>
    </row>
    <row r="6998" spans="2:2" ht="15.75" customHeight="1" x14ac:dyDescent="0.2">
      <c r="B6998" s="9"/>
    </row>
    <row r="6999" spans="2:2" ht="15.75" customHeight="1" x14ac:dyDescent="0.2">
      <c r="B6999" s="9"/>
    </row>
    <row r="7000" spans="2:2" ht="15.75" customHeight="1" x14ac:dyDescent="0.2">
      <c r="B7000" s="9"/>
    </row>
    <row r="7001" spans="2:2" ht="15.75" customHeight="1" x14ac:dyDescent="0.2">
      <c r="B7001" s="9"/>
    </row>
    <row r="7002" spans="2:2" ht="15.75" customHeight="1" x14ac:dyDescent="0.2">
      <c r="B7002" s="9"/>
    </row>
    <row r="7003" spans="2:2" ht="15.75" customHeight="1" x14ac:dyDescent="0.2">
      <c r="B7003" s="9"/>
    </row>
    <row r="7004" spans="2:2" ht="15.75" customHeight="1" x14ac:dyDescent="0.2">
      <c r="B7004" s="9"/>
    </row>
    <row r="7005" spans="2:2" ht="15.75" customHeight="1" x14ac:dyDescent="0.2">
      <c r="B7005" s="9"/>
    </row>
    <row r="7006" spans="2:2" ht="15.75" customHeight="1" x14ac:dyDescent="0.2">
      <c r="B7006" s="9"/>
    </row>
    <row r="7007" spans="2:2" ht="15.75" customHeight="1" x14ac:dyDescent="0.2">
      <c r="B7007" s="9"/>
    </row>
    <row r="7008" spans="2:2" ht="15.75" customHeight="1" x14ac:dyDescent="0.2">
      <c r="B7008" s="9"/>
    </row>
    <row r="7009" spans="2:2" ht="15.75" customHeight="1" x14ac:dyDescent="0.2">
      <c r="B7009" s="9"/>
    </row>
    <row r="7010" spans="2:2" ht="15.75" customHeight="1" x14ac:dyDescent="0.2">
      <c r="B7010" s="9"/>
    </row>
    <row r="7011" spans="2:2" ht="15.75" customHeight="1" x14ac:dyDescent="0.2">
      <c r="B7011" s="9"/>
    </row>
    <row r="7012" spans="2:2" ht="15.75" customHeight="1" x14ac:dyDescent="0.2">
      <c r="B7012" s="9"/>
    </row>
    <row r="7013" spans="2:2" ht="15.75" customHeight="1" x14ac:dyDescent="0.2">
      <c r="B7013" s="9"/>
    </row>
    <row r="7014" spans="2:2" ht="15.75" customHeight="1" x14ac:dyDescent="0.2">
      <c r="B7014" s="9"/>
    </row>
    <row r="7015" spans="2:2" ht="15.75" customHeight="1" x14ac:dyDescent="0.2">
      <c r="B7015" s="9"/>
    </row>
    <row r="7016" spans="2:2" ht="15.75" customHeight="1" x14ac:dyDescent="0.2">
      <c r="B7016" s="9"/>
    </row>
    <row r="7017" spans="2:2" ht="15.75" customHeight="1" x14ac:dyDescent="0.2">
      <c r="B7017" s="9"/>
    </row>
    <row r="7018" spans="2:2" ht="15.75" customHeight="1" x14ac:dyDescent="0.2">
      <c r="B7018" s="9"/>
    </row>
    <row r="7019" spans="2:2" ht="15.75" customHeight="1" x14ac:dyDescent="0.2">
      <c r="B7019" s="9"/>
    </row>
    <row r="7020" spans="2:2" ht="15.75" customHeight="1" x14ac:dyDescent="0.2">
      <c r="B7020" s="9"/>
    </row>
    <row r="7021" spans="2:2" ht="15.75" customHeight="1" x14ac:dyDescent="0.2">
      <c r="B7021" s="9"/>
    </row>
    <row r="7022" spans="2:2" ht="15.75" customHeight="1" x14ac:dyDescent="0.2">
      <c r="B7022" s="9"/>
    </row>
    <row r="7023" spans="2:2" ht="15.75" customHeight="1" x14ac:dyDescent="0.2">
      <c r="B7023" s="9"/>
    </row>
    <row r="7024" spans="2:2" ht="15.75" customHeight="1" x14ac:dyDescent="0.2">
      <c r="B7024" s="9"/>
    </row>
    <row r="7025" spans="2:2" ht="15.75" customHeight="1" x14ac:dyDescent="0.2">
      <c r="B7025" s="9"/>
    </row>
    <row r="7026" spans="2:2" ht="15.75" customHeight="1" x14ac:dyDescent="0.2">
      <c r="B7026" s="9"/>
    </row>
    <row r="7027" spans="2:2" ht="15.75" customHeight="1" x14ac:dyDescent="0.2">
      <c r="B7027" s="9"/>
    </row>
    <row r="7028" spans="2:2" ht="15.75" customHeight="1" x14ac:dyDescent="0.2">
      <c r="B7028" s="9"/>
    </row>
    <row r="7029" spans="2:2" ht="15.75" customHeight="1" x14ac:dyDescent="0.2">
      <c r="B7029" s="9"/>
    </row>
    <row r="7030" spans="2:2" ht="15.75" customHeight="1" x14ac:dyDescent="0.2">
      <c r="B7030" s="9"/>
    </row>
    <row r="7031" spans="2:2" ht="15.75" customHeight="1" x14ac:dyDescent="0.2">
      <c r="B7031" s="9"/>
    </row>
    <row r="7032" spans="2:2" ht="15.75" customHeight="1" x14ac:dyDescent="0.2">
      <c r="B7032" s="9"/>
    </row>
    <row r="7033" spans="2:2" ht="15.75" customHeight="1" x14ac:dyDescent="0.2">
      <c r="B7033" s="9"/>
    </row>
    <row r="7034" spans="2:2" ht="15.75" customHeight="1" x14ac:dyDescent="0.2">
      <c r="B7034" s="9"/>
    </row>
    <row r="7035" spans="2:2" ht="15.75" customHeight="1" x14ac:dyDescent="0.2">
      <c r="B7035" s="9"/>
    </row>
    <row r="7036" spans="2:2" ht="15.75" customHeight="1" x14ac:dyDescent="0.2">
      <c r="B7036" s="9"/>
    </row>
    <row r="7037" spans="2:2" ht="15.75" customHeight="1" x14ac:dyDescent="0.2">
      <c r="B7037" s="9"/>
    </row>
    <row r="7038" spans="2:2" ht="15.75" customHeight="1" x14ac:dyDescent="0.2">
      <c r="B7038" s="9"/>
    </row>
    <row r="7039" spans="2:2" ht="15.75" customHeight="1" x14ac:dyDescent="0.2">
      <c r="B7039" s="9"/>
    </row>
    <row r="7040" spans="2:2" ht="15.75" customHeight="1" x14ac:dyDescent="0.2">
      <c r="B7040" s="9"/>
    </row>
    <row r="7041" spans="2:2" ht="15.75" customHeight="1" x14ac:dyDescent="0.2">
      <c r="B7041" s="9"/>
    </row>
    <row r="7042" spans="2:2" ht="15.75" customHeight="1" x14ac:dyDescent="0.2">
      <c r="B7042" s="9"/>
    </row>
    <row r="7043" spans="2:2" ht="15.75" customHeight="1" x14ac:dyDescent="0.2">
      <c r="B7043" s="9"/>
    </row>
    <row r="7044" spans="2:2" ht="15.75" customHeight="1" x14ac:dyDescent="0.2">
      <c r="B7044" s="9"/>
    </row>
    <row r="7045" spans="2:2" ht="15.75" customHeight="1" x14ac:dyDescent="0.2">
      <c r="B7045" s="9"/>
    </row>
    <row r="7046" spans="2:2" ht="15.75" customHeight="1" x14ac:dyDescent="0.2">
      <c r="B7046" s="9"/>
    </row>
    <row r="7047" spans="2:2" ht="15.75" customHeight="1" x14ac:dyDescent="0.2">
      <c r="B7047" s="9"/>
    </row>
    <row r="7048" spans="2:2" ht="15.75" customHeight="1" x14ac:dyDescent="0.2">
      <c r="B7048" s="9"/>
    </row>
    <row r="7049" spans="2:2" ht="15.75" customHeight="1" x14ac:dyDescent="0.2">
      <c r="B7049" s="9"/>
    </row>
    <row r="7050" spans="2:2" ht="15.75" customHeight="1" x14ac:dyDescent="0.2">
      <c r="B7050" s="9"/>
    </row>
    <row r="7051" spans="2:2" ht="15.75" customHeight="1" x14ac:dyDescent="0.2">
      <c r="B7051" s="9"/>
    </row>
    <row r="7052" spans="2:2" ht="15.75" customHeight="1" x14ac:dyDescent="0.2">
      <c r="B7052" s="9"/>
    </row>
    <row r="7053" spans="2:2" ht="15.75" customHeight="1" x14ac:dyDescent="0.2">
      <c r="B7053" s="9"/>
    </row>
    <row r="7054" spans="2:2" ht="15.75" customHeight="1" x14ac:dyDescent="0.2">
      <c r="B7054" s="9"/>
    </row>
    <row r="7055" spans="2:2" ht="15.75" customHeight="1" x14ac:dyDescent="0.2">
      <c r="B7055" s="9"/>
    </row>
    <row r="7056" spans="2:2" ht="15.75" customHeight="1" x14ac:dyDescent="0.2">
      <c r="B7056" s="9"/>
    </row>
    <row r="7057" spans="2:2" ht="15.75" customHeight="1" x14ac:dyDescent="0.2">
      <c r="B7057" s="9"/>
    </row>
    <row r="7058" spans="2:2" ht="15.75" customHeight="1" x14ac:dyDescent="0.2">
      <c r="B7058" s="9"/>
    </row>
    <row r="7059" spans="2:2" ht="15.75" customHeight="1" x14ac:dyDescent="0.2">
      <c r="B7059" s="9"/>
    </row>
    <row r="7060" spans="2:2" ht="15.75" customHeight="1" x14ac:dyDescent="0.2">
      <c r="B7060" s="9"/>
    </row>
    <row r="7061" spans="2:2" ht="15.75" customHeight="1" x14ac:dyDescent="0.2">
      <c r="B7061" s="9"/>
    </row>
    <row r="7062" spans="2:2" ht="15.75" customHeight="1" x14ac:dyDescent="0.2">
      <c r="B7062" s="9"/>
    </row>
    <row r="7063" spans="2:2" ht="15.75" customHeight="1" x14ac:dyDescent="0.2">
      <c r="B7063" s="9"/>
    </row>
    <row r="7064" spans="2:2" ht="15.75" customHeight="1" x14ac:dyDescent="0.2">
      <c r="B7064" s="9"/>
    </row>
    <row r="7065" spans="2:2" ht="15.75" customHeight="1" x14ac:dyDescent="0.2">
      <c r="B7065" s="9"/>
    </row>
    <row r="7066" spans="2:2" ht="15.75" customHeight="1" x14ac:dyDescent="0.2">
      <c r="B7066" s="9"/>
    </row>
    <row r="7067" spans="2:2" ht="15.75" customHeight="1" x14ac:dyDescent="0.2">
      <c r="B7067" s="9"/>
    </row>
    <row r="7068" spans="2:2" ht="15.75" customHeight="1" x14ac:dyDescent="0.2">
      <c r="B7068" s="9"/>
    </row>
    <row r="7069" spans="2:2" ht="15.75" customHeight="1" x14ac:dyDescent="0.2">
      <c r="B7069" s="9"/>
    </row>
    <row r="7070" spans="2:2" ht="15.75" customHeight="1" x14ac:dyDescent="0.2">
      <c r="B7070" s="9"/>
    </row>
    <row r="7071" spans="2:2" ht="15.75" customHeight="1" x14ac:dyDescent="0.2">
      <c r="B7071" s="9"/>
    </row>
    <row r="7072" spans="2:2" ht="15.75" customHeight="1" x14ac:dyDescent="0.2">
      <c r="B7072" s="9"/>
    </row>
    <row r="7073" spans="2:2" ht="15.75" customHeight="1" x14ac:dyDescent="0.2">
      <c r="B7073" s="9"/>
    </row>
    <row r="7074" spans="2:2" ht="15.75" customHeight="1" x14ac:dyDescent="0.2">
      <c r="B7074" s="9"/>
    </row>
    <row r="7075" spans="2:2" ht="15.75" customHeight="1" x14ac:dyDescent="0.2">
      <c r="B7075" s="9"/>
    </row>
    <row r="7076" spans="2:2" ht="15.75" customHeight="1" x14ac:dyDescent="0.2">
      <c r="B7076" s="9"/>
    </row>
    <row r="7077" spans="2:2" ht="15.75" customHeight="1" x14ac:dyDescent="0.2">
      <c r="B7077" s="9"/>
    </row>
    <row r="7078" spans="2:2" ht="15.75" customHeight="1" x14ac:dyDescent="0.2">
      <c r="B7078" s="9"/>
    </row>
    <row r="7079" spans="2:2" ht="15.75" customHeight="1" x14ac:dyDescent="0.2">
      <c r="B7079" s="9"/>
    </row>
    <row r="7080" spans="2:2" ht="15.75" customHeight="1" x14ac:dyDescent="0.2">
      <c r="B7080" s="9"/>
    </row>
    <row r="7081" spans="2:2" ht="15.75" customHeight="1" x14ac:dyDescent="0.2">
      <c r="B7081" s="9"/>
    </row>
    <row r="7082" spans="2:2" ht="15.75" customHeight="1" x14ac:dyDescent="0.2">
      <c r="B7082" s="9"/>
    </row>
    <row r="7083" spans="2:2" ht="15.75" customHeight="1" x14ac:dyDescent="0.2">
      <c r="B7083" s="9"/>
    </row>
    <row r="7084" spans="2:2" ht="15.75" customHeight="1" x14ac:dyDescent="0.2">
      <c r="B7084" s="9"/>
    </row>
    <row r="7085" spans="2:2" ht="15.75" customHeight="1" x14ac:dyDescent="0.2">
      <c r="B7085" s="9"/>
    </row>
    <row r="7086" spans="2:2" ht="15.75" customHeight="1" x14ac:dyDescent="0.2">
      <c r="B7086" s="9"/>
    </row>
    <row r="7087" spans="2:2" ht="15.75" customHeight="1" x14ac:dyDescent="0.2">
      <c r="B7087" s="9"/>
    </row>
    <row r="7088" spans="2:2" ht="15.75" customHeight="1" x14ac:dyDescent="0.2">
      <c r="B7088" s="9"/>
    </row>
    <row r="7089" spans="2:2" ht="15.75" customHeight="1" x14ac:dyDescent="0.2">
      <c r="B7089" s="9"/>
    </row>
    <row r="7090" spans="2:2" ht="15.75" customHeight="1" x14ac:dyDescent="0.2">
      <c r="B7090" s="9"/>
    </row>
    <row r="7091" spans="2:2" ht="15.75" customHeight="1" x14ac:dyDescent="0.2">
      <c r="B7091" s="9"/>
    </row>
    <row r="7092" spans="2:2" ht="15.75" customHeight="1" x14ac:dyDescent="0.2">
      <c r="B7092" s="9"/>
    </row>
    <row r="7093" spans="2:2" ht="15.75" customHeight="1" x14ac:dyDescent="0.2">
      <c r="B7093" s="9"/>
    </row>
    <row r="7094" spans="2:2" ht="15.75" customHeight="1" x14ac:dyDescent="0.2">
      <c r="B7094" s="9"/>
    </row>
    <row r="7095" spans="2:2" ht="15.75" customHeight="1" x14ac:dyDescent="0.2">
      <c r="B7095" s="9"/>
    </row>
    <row r="7096" spans="2:2" ht="15.75" customHeight="1" x14ac:dyDescent="0.2">
      <c r="B7096" s="9"/>
    </row>
    <row r="7097" spans="2:2" ht="15.75" customHeight="1" x14ac:dyDescent="0.2">
      <c r="B7097" s="9"/>
    </row>
    <row r="7098" spans="2:2" ht="15.75" customHeight="1" x14ac:dyDescent="0.2">
      <c r="B7098" s="9"/>
    </row>
    <row r="7099" spans="2:2" ht="15.75" customHeight="1" x14ac:dyDescent="0.2">
      <c r="B7099" s="9"/>
    </row>
    <row r="7100" spans="2:2" ht="15.75" customHeight="1" x14ac:dyDescent="0.2">
      <c r="B7100" s="9"/>
    </row>
    <row r="7101" spans="2:2" ht="15.75" customHeight="1" x14ac:dyDescent="0.2">
      <c r="B7101" s="9"/>
    </row>
    <row r="7102" spans="2:2" ht="15.75" customHeight="1" x14ac:dyDescent="0.2">
      <c r="B7102" s="9"/>
    </row>
    <row r="7103" spans="2:2" ht="15.75" customHeight="1" x14ac:dyDescent="0.2">
      <c r="B7103" s="9"/>
    </row>
    <row r="7104" spans="2:2" ht="15.75" customHeight="1" x14ac:dyDescent="0.2">
      <c r="B7104" s="9"/>
    </row>
    <row r="7105" spans="2:2" ht="15.75" customHeight="1" x14ac:dyDescent="0.2">
      <c r="B7105" s="9"/>
    </row>
    <row r="7106" spans="2:2" ht="15.75" customHeight="1" x14ac:dyDescent="0.2">
      <c r="B7106" s="9"/>
    </row>
    <row r="7107" spans="2:2" ht="15.75" customHeight="1" x14ac:dyDescent="0.2">
      <c r="B7107" s="9"/>
    </row>
    <row r="7108" spans="2:2" ht="15.75" customHeight="1" x14ac:dyDescent="0.2">
      <c r="B7108" s="9"/>
    </row>
    <row r="7109" spans="2:2" ht="15.75" customHeight="1" x14ac:dyDescent="0.2">
      <c r="B7109" s="9"/>
    </row>
    <row r="7110" spans="2:2" ht="15.75" customHeight="1" x14ac:dyDescent="0.2">
      <c r="B7110" s="9"/>
    </row>
    <row r="7111" spans="2:2" ht="15.75" customHeight="1" x14ac:dyDescent="0.2">
      <c r="B7111" s="9"/>
    </row>
    <row r="7112" spans="2:2" ht="15.75" customHeight="1" x14ac:dyDescent="0.2">
      <c r="B7112" s="9"/>
    </row>
    <row r="7113" spans="2:2" ht="15.75" customHeight="1" x14ac:dyDescent="0.2">
      <c r="B7113" s="9"/>
    </row>
    <row r="7114" spans="2:2" ht="15.75" customHeight="1" x14ac:dyDescent="0.2">
      <c r="B7114" s="9"/>
    </row>
    <row r="7115" spans="2:2" ht="15.75" customHeight="1" x14ac:dyDescent="0.2">
      <c r="B7115" s="9"/>
    </row>
    <row r="7116" spans="2:2" ht="15.75" customHeight="1" x14ac:dyDescent="0.2">
      <c r="B7116" s="9"/>
    </row>
    <row r="7117" spans="2:2" ht="15.75" customHeight="1" x14ac:dyDescent="0.2">
      <c r="B7117" s="9"/>
    </row>
    <row r="7118" spans="2:2" ht="15.75" customHeight="1" x14ac:dyDescent="0.2">
      <c r="B7118" s="9"/>
    </row>
    <row r="7119" spans="2:2" ht="15.75" customHeight="1" x14ac:dyDescent="0.2">
      <c r="B7119" s="9"/>
    </row>
    <row r="7120" spans="2:2" ht="15.75" customHeight="1" x14ac:dyDescent="0.2">
      <c r="B7120" s="9"/>
    </row>
    <row r="7121" spans="2:2" ht="15.75" customHeight="1" x14ac:dyDescent="0.2">
      <c r="B7121" s="9"/>
    </row>
    <row r="7122" spans="2:2" ht="15.75" customHeight="1" x14ac:dyDescent="0.2">
      <c r="B7122" s="9"/>
    </row>
    <row r="7123" spans="2:2" ht="15.75" customHeight="1" x14ac:dyDescent="0.2">
      <c r="B7123" s="9"/>
    </row>
    <row r="7124" spans="2:2" ht="15.75" customHeight="1" x14ac:dyDescent="0.2">
      <c r="B7124" s="9"/>
    </row>
    <row r="7125" spans="2:2" ht="15.75" customHeight="1" x14ac:dyDescent="0.2">
      <c r="B7125" s="9"/>
    </row>
    <row r="7126" spans="2:2" ht="15.75" customHeight="1" x14ac:dyDescent="0.2">
      <c r="B7126" s="9"/>
    </row>
    <row r="7127" spans="2:2" ht="15.75" customHeight="1" x14ac:dyDescent="0.2">
      <c r="B7127" s="9"/>
    </row>
    <row r="7128" spans="2:2" ht="15.75" customHeight="1" x14ac:dyDescent="0.2">
      <c r="B7128" s="9"/>
    </row>
    <row r="7129" spans="2:2" ht="15.75" customHeight="1" x14ac:dyDescent="0.2">
      <c r="B7129" s="9"/>
    </row>
    <row r="7130" spans="2:2" ht="15.75" customHeight="1" x14ac:dyDescent="0.2">
      <c r="B7130" s="9"/>
    </row>
    <row r="7131" spans="2:2" ht="15.75" customHeight="1" x14ac:dyDescent="0.2">
      <c r="B7131" s="9"/>
    </row>
    <row r="7132" spans="2:2" ht="15.75" customHeight="1" x14ac:dyDescent="0.2">
      <c r="B7132" s="9"/>
    </row>
    <row r="7133" spans="2:2" ht="15.75" customHeight="1" x14ac:dyDescent="0.2">
      <c r="B7133" s="9"/>
    </row>
    <row r="7134" spans="2:2" ht="15.75" customHeight="1" x14ac:dyDescent="0.2">
      <c r="B7134" s="9"/>
    </row>
    <row r="7135" spans="2:2" ht="15.75" customHeight="1" x14ac:dyDescent="0.2">
      <c r="B7135" s="9"/>
    </row>
    <row r="7136" spans="2:2" ht="15.75" customHeight="1" x14ac:dyDescent="0.2">
      <c r="B7136" s="9"/>
    </row>
    <row r="7137" spans="2:2" ht="15.75" customHeight="1" x14ac:dyDescent="0.2">
      <c r="B7137" s="9"/>
    </row>
    <row r="7138" spans="2:2" ht="15.75" customHeight="1" x14ac:dyDescent="0.2">
      <c r="B7138" s="9"/>
    </row>
    <row r="7139" spans="2:2" ht="15.75" customHeight="1" x14ac:dyDescent="0.2">
      <c r="B7139" s="9"/>
    </row>
    <row r="7140" spans="2:2" ht="15.75" customHeight="1" x14ac:dyDescent="0.2">
      <c r="B7140" s="9"/>
    </row>
    <row r="7141" spans="2:2" ht="15.75" customHeight="1" x14ac:dyDescent="0.2">
      <c r="B7141" s="9"/>
    </row>
    <row r="7142" spans="2:2" ht="15.75" customHeight="1" x14ac:dyDescent="0.2">
      <c r="B7142" s="9"/>
    </row>
    <row r="7143" spans="2:2" ht="15.75" customHeight="1" x14ac:dyDescent="0.2">
      <c r="B7143" s="9"/>
    </row>
    <row r="7144" spans="2:2" ht="15.75" customHeight="1" x14ac:dyDescent="0.2">
      <c r="B7144" s="9"/>
    </row>
    <row r="7145" spans="2:2" ht="15.75" customHeight="1" x14ac:dyDescent="0.2">
      <c r="B7145" s="9"/>
    </row>
    <row r="7146" spans="2:2" ht="15.75" customHeight="1" x14ac:dyDescent="0.2">
      <c r="B7146" s="9"/>
    </row>
    <row r="7147" spans="2:2" ht="15.75" customHeight="1" x14ac:dyDescent="0.2">
      <c r="B7147" s="9"/>
    </row>
    <row r="7148" spans="2:2" ht="15.75" customHeight="1" x14ac:dyDescent="0.2">
      <c r="B7148" s="9"/>
    </row>
    <row r="7149" spans="2:2" ht="15.75" customHeight="1" x14ac:dyDescent="0.2">
      <c r="B7149" s="9"/>
    </row>
    <row r="7150" spans="2:2" ht="15.75" customHeight="1" x14ac:dyDescent="0.2">
      <c r="B7150" s="9"/>
    </row>
    <row r="7151" spans="2:2" ht="15.75" customHeight="1" x14ac:dyDescent="0.2">
      <c r="B7151" s="9"/>
    </row>
    <row r="7152" spans="2:2" ht="15.75" customHeight="1" x14ac:dyDescent="0.2">
      <c r="B7152" s="9"/>
    </row>
    <row r="7153" spans="2:2" ht="15.75" customHeight="1" x14ac:dyDescent="0.2">
      <c r="B7153" s="9"/>
    </row>
    <row r="7154" spans="2:2" ht="15.75" customHeight="1" x14ac:dyDescent="0.2">
      <c r="B7154" s="9"/>
    </row>
    <row r="7155" spans="2:2" ht="15.75" customHeight="1" x14ac:dyDescent="0.2">
      <c r="B7155" s="9"/>
    </row>
    <row r="7156" spans="2:2" ht="15.75" customHeight="1" x14ac:dyDescent="0.2">
      <c r="B7156" s="9"/>
    </row>
    <row r="7157" spans="2:2" ht="15.75" customHeight="1" x14ac:dyDescent="0.2">
      <c r="B7157" s="9"/>
    </row>
    <row r="7158" spans="2:2" ht="15.75" customHeight="1" x14ac:dyDescent="0.2">
      <c r="B7158" s="9"/>
    </row>
    <row r="7159" spans="2:2" ht="15.75" customHeight="1" x14ac:dyDescent="0.2">
      <c r="B7159" s="9"/>
    </row>
    <row r="7160" spans="2:2" ht="15.75" customHeight="1" x14ac:dyDescent="0.2">
      <c r="B7160" s="9"/>
    </row>
    <row r="7161" spans="2:2" ht="15.75" customHeight="1" x14ac:dyDescent="0.2">
      <c r="B7161" s="9"/>
    </row>
    <row r="7162" spans="2:2" ht="15.75" customHeight="1" x14ac:dyDescent="0.2">
      <c r="B7162" s="9"/>
    </row>
    <row r="7163" spans="2:2" ht="15.75" customHeight="1" x14ac:dyDescent="0.2">
      <c r="B7163" s="9"/>
    </row>
    <row r="7164" spans="2:2" ht="15.75" customHeight="1" x14ac:dyDescent="0.2">
      <c r="B7164" s="9"/>
    </row>
    <row r="7165" spans="2:2" ht="15.75" customHeight="1" x14ac:dyDescent="0.2">
      <c r="B7165" s="9"/>
    </row>
    <row r="7166" spans="2:2" ht="15.75" customHeight="1" x14ac:dyDescent="0.2">
      <c r="B7166" s="9"/>
    </row>
    <row r="7167" spans="2:2" ht="15.75" customHeight="1" x14ac:dyDescent="0.2">
      <c r="B7167" s="9"/>
    </row>
    <row r="7168" spans="2:2" ht="15.75" customHeight="1" x14ac:dyDescent="0.2">
      <c r="B7168" s="9"/>
    </row>
    <row r="7169" spans="2:2" ht="15.75" customHeight="1" x14ac:dyDescent="0.2">
      <c r="B7169" s="9"/>
    </row>
    <row r="7170" spans="2:2" ht="15.75" customHeight="1" x14ac:dyDescent="0.2">
      <c r="B7170" s="9"/>
    </row>
    <row r="7171" spans="2:2" ht="15.75" customHeight="1" x14ac:dyDescent="0.2">
      <c r="B7171" s="9"/>
    </row>
    <row r="7172" spans="2:2" ht="15.75" customHeight="1" x14ac:dyDescent="0.2">
      <c r="B7172" s="9"/>
    </row>
    <row r="7173" spans="2:2" ht="15.75" customHeight="1" x14ac:dyDescent="0.2">
      <c r="B7173" s="9"/>
    </row>
    <row r="7174" spans="2:2" ht="15.75" customHeight="1" x14ac:dyDescent="0.2">
      <c r="B7174" s="9"/>
    </row>
    <row r="7175" spans="2:2" ht="15.75" customHeight="1" x14ac:dyDescent="0.2">
      <c r="B7175" s="9"/>
    </row>
    <row r="7176" spans="2:2" ht="15.75" customHeight="1" x14ac:dyDescent="0.2">
      <c r="B7176" s="9"/>
    </row>
    <row r="7177" spans="2:2" ht="15.75" customHeight="1" x14ac:dyDescent="0.2">
      <c r="B7177" s="9"/>
    </row>
    <row r="7178" spans="2:2" ht="15.75" customHeight="1" x14ac:dyDescent="0.2">
      <c r="B7178" s="9"/>
    </row>
    <row r="7179" spans="2:2" ht="15.75" customHeight="1" x14ac:dyDescent="0.2">
      <c r="B7179" s="9"/>
    </row>
    <row r="7180" spans="2:2" ht="15.75" customHeight="1" x14ac:dyDescent="0.2">
      <c r="B7180" s="9"/>
    </row>
    <row r="7181" spans="2:2" ht="15.75" customHeight="1" x14ac:dyDescent="0.2">
      <c r="B7181" s="9"/>
    </row>
    <row r="7182" spans="2:2" ht="15.75" customHeight="1" x14ac:dyDescent="0.2">
      <c r="B7182" s="9"/>
    </row>
    <row r="7183" spans="2:2" ht="15.75" customHeight="1" x14ac:dyDescent="0.2">
      <c r="B7183" s="9"/>
    </row>
    <row r="7184" spans="2:2" ht="15.75" customHeight="1" x14ac:dyDescent="0.2">
      <c r="B7184" s="9"/>
    </row>
    <row r="7185" spans="2:2" ht="15.75" customHeight="1" x14ac:dyDescent="0.2">
      <c r="B7185" s="9"/>
    </row>
    <row r="7186" spans="2:2" ht="15.75" customHeight="1" x14ac:dyDescent="0.2">
      <c r="B7186" s="9"/>
    </row>
    <row r="7187" spans="2:2" ht="15.75" customHeight="1" x14ac:dyDescent="0.2">
      <c r="B7187" s="9"/>
    </row>
    <row r="7188" spans="2:2" ht="15.75" customHeight="1" x14ac:dyDescent="0.2">
      <c r="B7188" s="9"/>
    </row>
    <row r="7189" spans="2:2" ht="15.75" customHeight="1" x14ac:dyDescent="0.2">
      <c r="B7189" s="9"/>
    </row>
    <row r="7190" spans="2:2" ht="15.75" customHeight="1" x14ac:dyDescent="0.2">
      <c r="B7190" s="9"/>
    </row>
    <row r="7191" spans="2:2" ht="15.75" customHeight="1" x14ac:dyDescent="0.2">
      <c r="B7191" s="9"/>
    </row>
    <row r="7192" spans="2:2" ht="15.75" customHeight="1" x14ac:dyDescent="0.2">
      <c r="B7192" s="9"/>
    </row>
    <row r="7193" spans="2:2" ht="15.75" customHeight="1" x14ac:dyDescent="0.2">
      <c r="B7193" s="9"/>
    </row>
    <row r="7194" spans="2:2" ht="15.75" customHeight="1" x14ac:dyDescent="0.2">
      <c r="B7194" s="9"/>
    </row>
    <row r="7195" spans="2:2" ht="15.75" customHeight="1" x14ac:dyDescent="0.2">
      <c r="B7195" s="9"/>
    </row>
    <row r="7196" spans="2:2" ht="15.75" customHeight="1" x14ac:dyDescent="0.2">
      <c r="B7196" s="9"/>
    </row>
    <row r="7197" spans="2:2" ht="15.75" customHeight="1" x14ac:dyDescent="0.2">
      <c r="B7197" s="9"/>
    </row>
    <row r="7198" spans="2:2" ht="15.75" customHeight="1" x14ac:dyDescent="0.2">
      <c r="B7198" s="9"/>
    </row>
    <row r="7199" spans="2:2" ht="15.75" customHeight="1" x14ac:dyDescent="0.2">
      <c r="B7199" s="9"/>
    </row>
    <row r="7200" spans="2:2" ht="15.75" customHeight="1" x14ac:dyDescent="0.2">
      <c r="B7200" s="9"/>
    </row>
    <row r="7201" spans="2:2" ht="15.75" customHeight="1" x14ac:dyDescent="0.2">
      <c r="B7201" s="9"/>
    </row>
    <row r="7202" spans="2:2" ht="15.75" customHeight="1" x14ac:dyDescent="0.2">
      <c r="B7202" s="9"/>
    </row>
    <row r="7203" spans="2:2" ht="15.75" customHeight="1" x14ac:dyDescent="0.2">
      <c r="B7203" s="9"/>
    </row>
    <row r="7204" spans="2:2" ht="15.75" customHeight="1" x14ac:dyDescent="0.2">
      <c r="B7204" s="9"/>
    </row>
    <row r="7205" spans="2:2" ht="15.75" customHeight="1" x14ac:dyDescent="0.2">
      <c r="B7205" s="9"/>
    </row>
    <row r="7206" spans="2:2" ht="15.75" customHeight="1" x14ac:dyDescent="0.2">
      <c r="B7206" s="9"/>
    </row>
    <row r="7207" spans="2:2" ht="15.75" customHeight="1" x14ac:dyDescent="0.2">
      <c r="B7207" s="9"/>
    </row>
    <row r="7208" spans="2:2" ht="15.75" customHeight="1" x14ac:dyDescent="0.2">
      <c r="B7208" s="9"/>
    </row>
    <row r="7209" spans="2:2" ht="15.75" customHeight="1" x14ac:dyDescent="0.2">
      <c r="B7209" s="9"/>
    </row>
    <row r="7210" spans="2:2" ht="15.75" customHeight="1" x14ac:dyDescent="0.2">
      <c r="B7210" s="9"/>
    </row>
    <row r="7211" spans="2:2" ht="15.75" customHeight="1" x14ac:dyDescent="0.2">
      <c r="B7211" s="9"/>
    </row>
    <row r="7212" spans="2:2" ht="15.75" customHeight="1" x14ac:dyDescent="0.2">
      <c r="B7212" s="9"/>
    </row>
    <row r="7213" spans="2:2" ht="15.75" customHeight="1" x14ac:dyDescent="0.2">
      <c r="B7213" s="9"/>
    </row>
    <row r="7214" spans="2:2" ht="15.75" customHeight="1" x14ac:dyDescent="0.2">
      <c r="B7214" s="9"/>
    </row>
    <row r="7215" spans="2:2" ht="15.75" customHeight="1" x14ac:dyDescent="0.2">
      <c r="B7215" s="9"/>
    </row>
    <row r="7216" spans="2:2" ht="15.75" customHeight="1" x14ac:dyDescent="0.2">
      <c r="B7216" s="9"/>
    </row>
    <row r="7217" spans="2:2" ht="15.75" customHeight="1" x14ac:dyDescent="0.2">
      <c r="B7217" s="9"/>
    </row>
    <row r="7218" spans="2:2" ht="15.75" customHeight="1" x14ac:dyDescent="0.2">
      <c r="B7218" s="9"/>
    </row>
    <row r="7219" spans="2:2" ht="15.75" customHeight="1" x14ac:dyDescent="0.2">
      <c r="B7219" s="9"/>
    </row>
    <row r="7220" spans="2:2" ht="15.75" customHeight="1" x14ac:dyDescent="0.2">
      <c r="B7220" s="9"/>
    </row>
    <row r="7221" spans="2:2" ht="15.75" customHeight="1" x14ac:dyDescent="0.2">
      <c r="B7221" s="9"/>
    </row>
    <row r="7222" spans="2:2" ht="15.75" customHeight="1" x14ac:dyDescent="0.2">
      <c r="B7222" s="9"/>
    </row>
    <row r="7223" spans="2:2" ht="15.75" customHeight="1" x14ac:dyDescent="0.2">
      <c r="B7223" s="9"/>
    </row>
    <row r="7224" spans="2:2" ht="15.75" customHeight="1" x14ac:dyDescent="0.2">
      <c r="B7224" s="9"/>
    </row>
    <row r="7225" spans="2:2" ht="15.75" customHeight="1" x14ac:dyDescent="0.2">
      <c r="B7225" s="9"/>
    </row>
    <row r="7226" spans="2:2" ht="15.75" customHeight="1" x14ac:dyDescent="0.2">
      <c r="B7226" s="9"/>
    </row>
    <row r="7227" spans="2:2" ht="15.75" customHeight="1" x14ac:dyDescent="0.2">
      <c r="B7227" s="9"/>
    </row>
    <row r="7228" spans="2:2" ht="15.75" customHeight="1" x14ac:dyDescent="0.2">
      <c r="B7228" s="9"/>
    </row>
    <row r="7229" spans="2:2" ht="15.75" customHeight="1" x14ac:dyDescent="0.2">
      <c r="B7229" s="9"/>
    </row>
    <row r="7230" spans="2:2" ht="15.75" customHeight="1" x14ac:dyDescent="0.2">
      <c r="B7230" s="9"/>
    </row>
    <row r="7231" spans="2:2" ht="15.75" customHeight="1" x14ac:dyDescent="0.2">
      <c r="B7231" s="9"/>
    </row>
    <row r="7232" spans="2:2" ht="15.75" customHeight="1" x14ac:dyDescent="0.2">
      <c r="B7232" s="9"/>
    </row>
    <row r="7233" spans="2:2" ht="15.75" customHeight="1" x14ac:dyDescent="0.2">
      <c r="B7233" s="9"/>
    </row>
    <row r="7234" spans="2:2" ht="15.75" customHeight="1" x14ac:dyDescent="0.2">
      <c r="B7234" s="9"/>
    </row>
    <row r="7235" spans="2:2" ht="15.75" customHeight="1" x14ac:dyDescent="0.2">
      <c r="B7235" s="9"/>
    </row>
    <row r="7236" spans="2:2" ht="15.75" customHeight="1" x14ac:dyDescent="0.2">
      <c r="B7236" s="9"/>
    </row>
    <row r="7237" spans="2:2" ht="15.75" customHeight="1" x14ac:dyDescent="0.2">
      <c r="B7237" s="9"/>
    </row>
    <row r="7238" spans="2:2" ht="15.75" customHeight="1" x14ac:dyDescent="0.2">
      <c r="B7238" s="9"/>
    </row>
    <row r="7239" spans="2:2" ht="15.75" customHeight="1" x14ac:dyDescent="0.2">
      <c r="B7239" s="9"/>
    </row>
    <row r="7240" spans="2:2" ht="15.75" customHeight="1" x14ac:dyDescent="0.2">
      <c r="B7240" s="9"/>
    </row>
    <row r="7241" spans="2:2" ht="15.75" customHeight="1" x14ac:dyDescent="0.2">
      <c r="B7241" s="9"/>
    </row>
    <row r="7242" spans="2:2" ht="15.75" customHeight="1" x14ac:dyDescent="0.2">
      <c r="B7242" s="9"/>
    </row>
    <row r="7243" spans="2:2" ht="15.75" customHeight="1" x14ac:dyDescent="0.2">
      <c r="B7243" s="9"/>
    </row>
    <row r="7244" spans="2:2" ht="15.75" customHeight="1" x14ac:dyDescent="0.2">
      <c r="B7244" s="9"/>
    </row>
    <row r="7245" spans="2:2" ht="15.75" customHeight="1" x14ac:dyDescent="0.2">
      <c r="B7245" s="9"/>
    </row>
    <row r="7246" spans="2:2" ht="15.75" customHeight="1" x14ac:dyDescent="0.2">
      <c r="B7246" s="9"/>
    </row>
    <row r="7247" spans="2:2" ht="15.75" customHeight="1" x14ac:dyDescent="0.2">
      <c r="B7247" s="9"/>
    </row>
    <row r="7248" spans="2:2" ht="15.75" customHeight="1" x14ac:dyDescent="0.2">
      <c r="B7248" s="9"/>
    </row>
    <row r="7249" spans="2:2" ht="15.75" customHeight="1" x14ac:dyDescent="0.2">
      <c r="B7249" s="9"/>
    </row>
    <row r="7250" spans="2:2" ht="15.75" customHeight="1" x14ac:dyDescent="0.2">
      <c r="B7250" s="9"/>
    </row>
    <row r="7251" spans="2:2" ht="15.75" customHeight="1" x14ac:dyDescent="0.2">
      <c r="B7251" s="9"/>
    </row>
    <row r="7252" spans="2:2" ht="15.75" customHeight="1" x14ac:dyDescent="0.2">
      <c r="B7252" s="9"/>
    </row>
    <row r="7253" spans="2:2" ht="15.75" customHeight="1" x14ac:dyDescent="0.2">
      <c r="B7253" s="9"/>
    </row>
    <row r="7254" spans="2:2" ht="15.75" customHeight="1" x14ac:dyDescent="0.2">
      <c r="B7254" s="9"/>
    </row>
    <row r="7255" spans="2:2" ht="15.75" customHeight="1" x14ac:dyDescent="0.2">
      <c r="B7255" s="9"/>
    </row>
    <row r="7256" spans="2:2" ht="15.75" customHeight="1" x14ac:dyDescent="0.2">
      <c r="B7256" s="9"/>
    </row>
    <row r="7257" spans="2:2" ht="15.75" customHeight="1" x14ac:dyDescent="0.2">
      <c r="B7257" s="9"/>
    </row>
    <row r="7258" spans="2:2" ht="15.75" customHeight="1" x14ac:dyDescent="0.2">
      <c r="B7258" s="9"/>
    </row>
    <row r="7259" spans="2:2" ht="15.75" customHeight="1" x14ac:dyDescent="0.2">
      <c r="B7259" s="9"/>
    </row>
    <row r="7260" spans="2:2" ht="15.75" customHeight="1" x14ac:dyDescent="0.2">
      <c r="B7260" s="9"/>
    </row>
    <row r="7261" spans="2:2" ht="15.75" customHeight="1" x14ac:dyDescent="0.2">
      <c r="B7261" s="9"/>
    </row>
    <row r="7262" spans="2:2" ht="15.75" customHeight="1" x14ac:dyDescent="0.2">
      <c r="B7262" s="9"/>
    </row>
    <row r="7263" spans="2:2" ht="15.75" customHeight="1" x14ac:dyDescent="0.2">
      <c r="B7263" s="9"/>
    </row>
    <row r="7264" spans="2:2" ht="15.75" customHeight="1" x14ac:dyDescent="0.2">
      <c r="B7264" s="9"/>
    </row>
    <row r="7265" spans="2:2" ht="15.75" customHeight="1" x14ac:dyDescent="0.2">
      <c r="B7265" s="9"/>
    </row>
    <row r="7266" spans="2:2" ht="15.75" customHeight="1" x14ac:dyDescent="0.2">
      <c r="B7266" s="9"/>
    </row>
    <row r="7267" spans="2:2" ht="15.75" customHeight="1" x14ac:dyDescent="0.2">
      <c r="B7267" s="9"/>
    </row>
    <row r="7268" spans="2:2" ht="15.75" customHeight="1" x14ac:dyDescent="0.2">
      <c r="B7268" s="9"/>
    </row>
    <row r="7269" spans="2:2" ht="15.75" customHeight="1" x14ac:dyDescent="0.2">
      <c r="B7269" s="9"/>
    </row>
    <row r="7270" spans="2:2" ht="15.75" customHeight="1" x14ac:dyDescent="0.2">
      <c r="B7270" s="9"/>
    </row>
    <row r="7271" spans="2:2" ht="15.75" customHeight="1" x14ac:dyDescent="0.2">
      <c r="B7271" s="9"/>
    </row>
    <row r="7272" spans="2:2" ht="15.75" customHeight="1" x14ac:dyDescent="0.2">
      <c r="B7272" s="9"/>
    </row>
    <row r="7273" spans="2:2" ht="15.75" customHeight="1" x14ac:dyDescent="0.2">
      <c r="B7273" s="9"/>
    </row>
    <row r="7274" spans="2:2" ht="15.75" customHeight="1" x14ac:dyDescent="0.2">
      <c r="B7274" s="9"/>
    </row>
    <row r="7275" spans="2:2" ht="15.75" customHeight="1" x14ac:dyDescent="0.2">
      <c r="B7275" s="9"/>
    </row>
    <row r="7276" spans="2:2" ht="15.75" customHeight="1" x14ac:dyDescent="0.2">
      <c r="B7276" s="9"/>
    </row>
    <row r="7277" spans="2:2" ht="15.75" customHeight="1" x14ac:dyDescent="0.2">
      <c r="B7277" s="9"/>
    </row>
    <row r="7278" spans="2:2" ht="15.75" customHeight="1" x14ac:dyDescent="0.2">
      <c r="B7278" s="9"/>
    </row>
    <row r="7279" spans="2:2" ht="15.75" customHeight="1" x14ac:dyDescent="0.2">
      <c r="B7279" s="9"/>
    </row>
    <row r="7280" spans="2:2" ht="15.75" customHeight="1" x14ac:dyDescent="0.2">
      <c r="B7280" s="9"/>
    </row>
    <row r="7281" spans="2:2" ht="15.75" customHeight="1" x14ac:dyDescent="0.2">
      <c r="B7281" s="9"/>
    </row>
    <row r="7282" spans="2:2" ht="15.75" customHeight="1" x14ac:dyDescent="0.2">
      <c r="B7282" s="9"/>
    </row>
    <row r="7283" spans="2:2" ht="15.75" customHeight="1" x14ac:dyDescent="0.2">
      <c r="B7283" s="9"/>
    </row>
    <row r="7284" spans="2:2" ht="15.75" customHeight="1" x14ac:dyDescent="0.2">
      <c r="B7284" s="9"/>
    </row>
    <row r="7285" spans="2:2" ht="15.75" customHeight="1" x14ac:dyDescent="0.2">
      <c r="B7285" s="9"/>
    </row>
    <row r="7286" spans="2:2" ht="15.75" customHeight="1" x14ac:dyDescent="0.2">
      <c r="B7286" s="9"/>
    </row>
    <row r="7287" spans="2:2" ht="15.75" customHeight="1" x14ac:dyDescent="0.2">
      <c r="B7287" s="9"/>
    </row>
    <row r="7288" spans="2:2" ht="15.75" customHeight="1" x14ac:dyDescent="0.2">
      <c r="B7288" s="9"/>
    </row>
    <row r="7289" spans="2:2" ht="15.75" customHeight="1" x14ac:dyDescent="0.2">
      <c r="B7289" s="9"/>
    </row>
    <row r="7290" spans="2:2" ht="15.75" customHeight="1" x14ac:dyDescent="0.2">
      <c r="B7290" s="9"/>
    </row>
    <row r="7291" spans="2:2" ht="15.75" customHeight="1" x14ac:dyDescent="0.2">
      <c r="B7291" s="9"/>
    </row>
    <row r="7292" spans="2:2" ht="15.75" customHeight="1" x14ac:dyDescent="0.2">
      <c r="B7292" s="9"/>
    </row>
    <row r="7293" spans="2:2" ht="15.75" customHeight="1" x14ac:dyDescent="0.2">
      <c r="B7293" s="9"/>
    </row>
    <row r="7294" spans="2:2" ht="15.75" customHeight="1" x14ac:dyDescent="0.2">
      <c r="B7294" s="9"/>
    </row>
    <row r="7295" spans="2:2" ht="15.75" customHeight="1" x14ac:dyDescent="0.2">
      <c r="B7295" s="9"/>
    </row>
    <row r="7296" spans="2:2" ht="15.75" customHeight="1" x14ac:dyDescent="0.2">
      <c r="B7296" s="9"/>
    </row>
    <row r="7297" spans="2:2" ht="15.75" customHeight="1" x14ac:dyDescent="0.2">
      <c r="B7297" s="9"/>
    </row>
    <row r="7298" spans="2:2" ht="15.75" customHeight="1" x14ac:dyDescent="0.2">
      <c r="B7298" s="9"/>
    </row>
    <row r="7299" spans="2:2" ht="15.75" customHeight="1" x14ac:dyDescent="0.2">
      <c r="B7299" s="9"/>
    </row>
    <row r="7300" spans="2:2" ht="15.75" customHeight="1" x14ac:dyDescent="0.2">
      <c r="B7300" s="9"/>
    </row>
    <row r="7301" spans="2:2" ht="15.75" customHeight="1" x14ac:dyDescent="0.2">
      <c r="B7301" s="9"/>
    </row>
    <row r="7302" spans="2:2" ht="15.75" customHeight="1" x14ac:dyDescent="0.2">
      <c r="B7302" s="9"/>
    </row>
    <row r="7303" spans="2:2" ht="15.75" customHeight="1" x14ac:dyDescent="0.2">
      <c r="B7303" s="9"/>
    </row>
    <row r="7304" spans="2:2" ht="15.75" customHeight="1" x14ac:dyDescent="0.2">
      <c r="B7304" s="9"/>
    </row>
    <row r="7305" spans="2:2" ht="15.75" customHeight="1" x14ac:dyDescent="0.2">
      <c r="B7305" s="9"/>
    </row>
    <row r="7306" spans="2:2" ht="15.75" customHeight="1" x14ac:dyDescent="0.2">
      <c r="B7306" s="9"/>
    </row>
    <row r="7307" spans="2:2" ht="15.75" customHeight="1" x14ac:dyDescent="0.2">
      <c r="B7307" s="9"/>
    </row>
    <row r="7308" spans="2:2" ht="15.75" customHeight="1" x14ac:dyDescent="0.2">
      <c r="B7308" s="9"/>
    </row>
    <row r="7309" spans="2:2" ht="15.75" customHeight="1" x14ac:dyDescent="0.2">
      <c r="B7309" s="9"/>
    </row>
    <row r="7310" spans="2:2" ht="15.75" customHeight="1" x14ac:dyDescent="0.2">
      <c r="B7310" s="9"/>
    </row>
    <row r="7311" spans="2:2" ht="15.75" customHeight="1" x14ac:dyDescent="0.2">
      <c r="B7311" s="9"/>
    </row>
    <row r="7312" spans="2:2" ht="15.75" customHeight="1" x14ac:dyDescent="0.2">
      <c r="B7312" s="9"/>
    </row>
    <row r="7313" spans="2:2" ht="15.75" customHeight="1" x14ac:dyDescent="0.2">
      <c r="B7313" s="9"/>
    </row>
    <row r="7314" spans="2:2" ht="15.75" customHeight="1" x14ac:dyDescent="0.2">
      <c r="B7314" s="9"/>
    </row>
    <row r="7315" spans="2:2" ht="15.75" customHeight="1" x14ac:dyDescent="0.2">
      <c r="B7315" s="9"/>
    </row>
    <row r="7316" spans="2:2" ht="15.75" customHeight="1" x14ac:dyDescent="0.2">
      <c r="B7316" s="9"/>
    </row>
    <row r="7317" spans="2:2" ht="15.75" customHeight="1" x14ac:dyDescent="0.2">
      <c r="B7317" s="9"/>
    </row>
    <row r="7318" spans="2:2" ht="15.75" customHeight="1" x14ac:dyDescent="0.2">
      <c r="B7318" s="9"/>
    </row>
    <row r="7319" spans="2:2" ht="15.75" customHeight="1" x14ac:dyDescent="0.2">
      <c r="B7319" s="9"/>
    </row>
    <row r="7320" spans="2:2" ht="15.75" customHeight="1" x14ac:dyDescent="0.2">
      <c r="B7320" s="9"/>
    </row>
    <row r="7321" spans="2:2" ht="15.75" customHeight="1" x14ac:dyDescent="0.2">
      <c r="B7321" s="9"/>
    </row>
    <row r="7322" spans="2:2" ht="15.75" customHeight="1" x14ac:dyDescent="0.2">
      <c r="B7322" s="9"/>
    </row>
    <row r="7323" spans="2:2" ht="15.75" customHeight="1" x14ac:dyDescent="0.2">
      <c r="B7323" s="9"/>
    </row>
    <row r="7324" spans="2:2" ht="15.75" customHeight="1" x14ac:dyDescent="0.2">
      <c r="B7324" s="9"/>
    </row>
    <row r="7325" spans="2:2" ht="15.75" customHeight="1" x14ac:dyDescent="0.2">
      <c r="B7325" s="9"/>
    </row>
    <row r="7326" spans="2:2" ht="15.75" customHeight="1" x14ac:dyDescent="0.2">
      <c r="B7326" s="9"/>
    </row>
    <row r="7327" spans="2:2" ht="15.75" customHeight="1" x14ac:dyDescent="0.2">
      <c r="B7327" s="9"/>
    </row>
    <row r="7328" spans="2:2" ht="15.75" customHeight="1" x14ac:dyDescent="0.2">
      <c r="B7328" s="9"/>
    </row>
    <row r="7329" spans="2:2" ht="15.75" customHeight="1" x14ac:dyDescent="0.2">
      <c r="B7329" s="9"/>
    </row>
    <row r="7330" spans="2:2" ht="15.75" customHeight="1" x14ac:dyDescent="0.2">
      <c r="B7330" s="9"/>
    </row>
    <row r="7331" spans="2:2" ht="15.75" customHeight="1" x14ac:dyDescent="0.2">
      <c r="B7331" s="9"/>
    </row>
    <row r="7332" spans="2:2" ht="15.75" customHeight="1" x14ac:dyDescent="0.2">
      <c r="B7332" s="9"/>
    </row>
    <row r="7333" spans="2:2" ht="15.75" customHeight="1" x14ac:dyDescent="0.2">
      <c r="B7333" s="9"/>
    </row>
    <row r="7334" spans="2:2" ht="15.75" customHeight="1" x14ac:dyDescent="0.2">
      <c r="B7334" s="9"/>
    </row>
    <row r="7335" spans="2:2" ht="15.75" customHeight="1" x14ac:dyDescent="0.2">
      <c r="B7335" s="9"/>
    </row>
    <row r="7336" spans="2:2" ht="15.75" customHeight="1" x14ac:dyDescent="0.2">
      <c r="B7336" s="9"/>
    </row>
    <row r="7337" spans="2:2" ht="15.75" customHeight="1" x14ac:dyDescent="0.2">
      <c r="B7337" s="9"/>
    </row>
    <row r="7338" spans="2:2" ht="15.75" customHeight="1" x14ac:dyDescent="0.2">
      <c r="B7338" s="9"/>
    </row>
    <row r="7339" spans="2:2" ht="15.75" customHeight="1" x14ac:dyDescent="0.2">
      <c r="B7339" s="9"/>
    </row>
    <row r="7340" spans="2:2" ht="15.75" customHeight="1" x14ac:dyDescent="0.2">
      <c r="B7340" s="9"/>
    </row>
    <row r="7341" spans="2:2" ht="15.75" customHeight="1" x14ac:dyDescent="0.2">
      <c r="B7341" s="9"/>
    </row>
    <row r="7342" spans="2:2" ht="15.75" customHeight="1" x14ac:dyDescent="0.2">
      <c r="B7342" s="9"/>
    </row>
    <row r="7343" spans="2:2" ht="15.75" customHeight="1" x14ac:dyDescent="0.2">
      <c r="B7343" s="9"/>
    </row>
    <row r="7344" spans="2:2" ht="15.75" customHeight="1" x14ac:dyDescent="0.2">
      <c r="B7344" s="9"/>
    </row>
    <row r="7345" spans="2:2" ht="15.75" customHeight="1" x14ac:dyDescent="0.2">
      <c r="B7345" s="9"/>
    </row>
    <row r="7346" spans="2:2" ht="15.75" customHeight="1" x14ac:dyDescent="0.2">
      <c r="B7346" s="9"/>
    </row>
    <row r="7347" spans="2:2" ht="15.75" customHeight="1" x14ac:dyDescent="0.2">
      <c r="B7347" s="9"/>
    </row>
    <row r="7348" spans="2:2" ht="15.75" customHeight="1" x14ac:dyDescent="0.2">
      <c r="B7348" s="9"/>
    </row>
    <row r="7349" spans="2:2" ht="15.75" customHeight="1" x14ac:dyDescent="0.2">
      <c r="B7349" s="9"/>
    </row>
    <row r="7350" spans="2:2" ht="15.75" customHeight="1" x14ac:dyDescent="0.2">
      <c r="B7350" s="9"/>
    </row>
    <row r="7351" spans="2:2" ht="15.75" customHeight="1" x14ac:dyDescent="0.2">
      <c r="B7351" s="9"/>
    </row>
    <row r="7352" spans="2:2" ht="15.75" customHeight="1" x14ac:dyDescent="0.2">
      <c r="B7352" s="9"/>
    </row>
    <row r="7353" spans="2:2" ht="15.75" customHeight="1" x14ac:dyDescent="0.2">
      <c r="B7353" s="9"/>
    </row>
    <row r="7354" spans="2:2" ht="15.75" customHeight="1" x14ac:dyDescent="0.2">
      <c r="B7354" s="9"/>
    </row>
    <row r="7355" spans="2:2" ht="15.75" customHeight="1" x14ac:dyDescent="0.2">
      <c r="B7355" s="9"/>
    </row>
    <row r="7356" spans="2:2" ht="15.75" customHeight="1" x14ac:dyDescent="0.2">
      <c r="B7356" s="9"/>
    </row>
    <row r="7357" spans="2:2" ht="15.75" customHeight="1" x14ac:dyDescent="0.2">
      <c r="B7357" s="9"/>
    </row>
    <row r="7358" spans="2:2" ht="15.75" customHeight="1" x14ac:dyDescent="0.2">
      <c r="B7358" s="9"/>
    </row>
    <row r="7359" spans="2:2" ht="15.75" customHeight="1" x14ac:dyDescent="0.2">
      <c r="B7359" s="9"/>
    </row>
    <row r="7360" spans="2:2" ht="15.75" customHeight="1" x14ac:dyDescent="0.2">
      <c r="B7360" s="9"/>
    </row>
    <row r="7361" spans="2:2" ht="15.75" customHeight="1" x14ac:dyDescent="0.2">
      <c r="B7361" s="9"/>
    </row>
    <row r="7362" spans="2:2" ht="15.75" customHeight="1" x14ac:dyDescent="0.2">
      <c r="B7362" s="9"/>
    </row>
    <row r="7363" spans="2:2" ht="15.75" customHeight="1" x14ac:dyDescent="0.2">
      <c r="B7363" s="9"/>
    </row>
    <row r="7364" spans="2:2" ht="15.75" customHeight="1" x14ac:dyDescent="0.2">
      <c r="B7364" s="9"/>
    </row>
    <row r="7365" spans="2:2" ht="15.75" customHeight="1" x14ac:dyDescent="0.2">
      <c r="B7365" s="9"/>
    </row>
    <row r="7366" spans="2:2" ht="15.75" customHeight="1" x14ac:dyDescent="0.2">
      <c r="B7366" s="9"/>
    </row>
    <row r="7367" spans="2:2" ht="15.75" customHeight="1" x14ac:dyDescent="0.2">
      <c r="B7367" s="9"/>
    </row>
    <row r="7368" spans="2:2" ht="15.75" customHeight="1" x14ac:dyDescent="0.2">
      <c r="B7368" s="9"/>
    </row>
    <row r="7369" spans="2:2" ht="15.75" customHeight="1" x14ac:dyDescent="0.2">
      <c r="B7369" s="9"/>
    </row>
    <row r="7370" spans="2:2" ht="15.75" customHeight="1" x14ac:dyDescent="0.2">
      <c r="B7370" s="9"/>
    </row>
    <row r="7371" spans="2:2" ht="15.75" customHeight="1" x14ac:dyDescent="0.2">
      <c r="B7371" s="9"/>
    </row>
    <row r="7372" spans="2:2" ht="15.75" customHeight="1" x14ac:dyDescent="0.2">
      <c r="B7372" s="9"/>
    </row>
    <row r="7373" spans="2:2" ht="15.75" customHeight="1" x14ac:dyDescent="0.2">
      <c r="B7373" s="9"/>
    </row>
    <row r="7374" spans="2:2" ht="15.75" customHeight="1" x14ac:dyDescent="0.2">
      <c r="B7374" s="9"/>
    </row>
    <row r="7375" spans="2:2" ht="15.75" customHeight="1" x14ac:dyDescent="0.2">
      <c r="B7375" s="9"/>
    </row>
    <row r="7376" spans="2:2" ht="15.75" customHeight="1" x14ac:dyDescent="0.2">
      <c r="B7376" s="9"/>
    </row>
    <row r="7377" spans="2:2" ht="15.75" customHeight="1" x14ac:dyDescent="0.2">
      <c r="B7377" s="9"/>
    </row>
    <row r="7378" spans="2:2" ht="15.75" customHeight="1" x14ac:dyDescent="0.2">
      <c r="B7378" s="9"/>
    </row>
    <row r="7379" spans="2:2" ht="15.75" customHeight="1" x14ac:dyDescent="0.2">
      <c r="B7379" s="9"/>
    </row>
    <row r="7380" spans="2:2" ht="15.75" customHeight="1" x14ac:dyDescent="0.2">
      <c r="B7380" s="9"/>
    </row>
    <row r="7381" spans="2:2" ht="15.75" customHeight="1" x14ac:dyDescent="0.2">
      <c r="B7381" s="9"/>
    </row>
    <row r="7382" spans="2:2" ht="15.75" customHeight="1" x14ac:dyDescent="0.2">
      <c r="B7382" s="9"/>
    </row>
    <row r="7383" spans="2:2" ht="15.75" customHeight="1" x14ac:dyDescent="0.2">
      <c r="B7383" s="9"/>
    </row>
    <row r="7384" spans="2:2" ht="15.75" customHeight="1" x14ac:dyDescent="0.2">
      <c r="B7384" s="9"/>
    </row>
    <row r="7385" spans="2:2" ht="15.75" customHeight="1" x14ac:dyDescent="0.2">
      <c r="B7385" s="9"/>
    </row>
    <row r="7386" spans="2:2" ht="15.75" customHeight="1" x14ac:dyDescent="0.2">
      <c r="B7386" s="9"/>
    </row>
    <row r="7387" spans="2:2" ht="15.75" customHeight="1" x14ac:dyDescent="0.2">
      <c r="B7387" s="9"/>
    </row>
    <row r="7388" spans="2:2" ht="15.75" customHeight="1" x14ac:dyDescent="0.2">
      <c r="B7388" s="9"/>
    </row>
    <row r="7389" spans="2:2" ht="15.75" customHeight="1" x14ac:dyDescent="0.2">
      <c r="B7389" s="9"/>
    </row>
    <row r="7390" spans="2:2" ht="15.75" customHeight="1" x14ac:dyDescent="0.2">
      <c r="B7390" s="9"/>
    </row>
    <row r="7391" spans="2:2" ht="15.75" customHeight="1" x14ac:dyDescent="0.2">
      <c r="B7391" s="9"/>
    </row>
    <row r="7392" spans="2:2" ht="15.75" customHeight="1" x14ac:dyDescent="0.2">
      <c r="B7392" s="9"/>
    </row>
    <row r="7393" spans="2:2" ht="15.75" customHeight="1" x14ac:dyDescent="0.2">
      <c r="B7393" s="9"/>
    </row>
    <row r="7394" spans="2:2" ht="15.75" customHeight="1" x14ac:dyDescent="0.2">
      <c r="B7394" s="9"/>
    </row>
    <row r="7395" spans="2:2" ht="15.75" customHeight="1" x14ac:dyDescent="0.2">
      <c r="B7395" s="9"/>
    </row>
    <row r="7396" spans="2:2" ht="15.75" customHeight="1" x14ac:dyDescent="0.2">
      <c r="B7396" s="9"/>
    </row>
    <row r="7397" spans="2:2" ht="15.75" customHeight="1" x14ac:dyDescent="0.2">
      <c r="B7397" s="9"/>
    </row>
    <row r="7398" spans="2:2" ht="15.75" customHeight="1" x14ac:dyDescent="0.2">
      <c r="B7398" s="9"/>
    </row>
    <row r="7399" spans="2:2" ht="15.75" customHeight="1" x14ac:dyDescent="0.2">
      <c r="B7399" s="9"/>
    </row>
    <row r="7400" spans="2:2" ht="15.75" customHeight="1" x14ac:dyDescent="0.2">
      <c r="B7400" s="9"/>
    </row>
    <row r="7401" spans="2:2" ht="15.75" customHeight="1" x14ac:dyDescent="0.2">
      <c r="B7401" s="9"/>
    </row>
    <row r="7402" spans="2:2" ht="15.75" customHeight="1" x14ac:dyDescent="0.2">
      <c r="B7402" s="9"/>
    </row>
    <row r="7403" spans="2:2" ht="15.75" customHeight="1" x14ac:dyDescent="0.2">
      <c r="B7403" s="9"/>
    </row>
    <row r="7404" spans="2:2" ht="15.75" customHeight="1" x14ac:dyDescent="0.2">
      <c r="B7404" s="9"/>
    </row>
    <row r="7405" spans="2:2" ht="15.75" customHeight="1" x14ac:dyDescent="0.2">
      <c r="B7405" s="9"/>
    </row>
    <row r="7406" spans="2:2" ht="15.75" customHeight="1" x14ac:dyDescent="0.2">
      <c r="B7406" s="9"/>
    </row>
    <row r="7407" spans="2:2" ht="15.75" customHeight="1" x14ac:dyDescent="0.2">
      <c r="B7407" s="9"/>
    </row>
    <row r="7408" spans="2:2" ht="15.75" customHeight="1" x14ac:dyDescent="0.2">
      <c r="B7408" s="9"/>
    </row>
    <row r="7409" spans="2:2" ht="15.75" customHeight="1" x14ac:dyDescent="0.2">
      <c r="B7409" s="9"/>
    </row>
    <row r="7410" spans="2:2" ht="15.75" customHeight="1" x14ac:dyDescent="0.2">
      <c r="B7410" s="9"/>
    </row>
    <row r="7411" spans="2:2" ht="15.75" customHeight="1" x14ac:dyDescent="0.2">
      <c r="B7411" s="9"/>
    </row>
    <row r="7412" spans="2:2" ht="15.75" customHeight="1" x14ac:dyDescent="0.2">
      <c r="B7412" s="9"/>
    </row>
    <row r="7413" spans="2:2" ht="15.75" customHeight="1" x14ac:dyDescent="0.2">
      <c r="B7413" s="9"/>
    </row>
    <row r="7414" spans="2:2" ht="15.75" customHeight="1" x14ac:dyDescent="0.2">
      <c r="B7414" s="9"/>
    </row>
    <row r="7415" spans="2:2" ht="15.75" customHeight="1" x14ac:dyDescent="0.2">
      <c r="B7415" s="9"/>
    </row>
    <row r="7416" spans="2:2" ht="15.75" customHeight="1" x14ac:dyDescent="0.2">
      <c r="B7416" s="9"/>
    </row>
    <row r="7417" spans="2:2" ht="15.75" customHeight="1" x14ac:dyDescent="0.2">
      <c r="B7417" s="9"/>
    </row>
    <row r="7418" spans="2:2" ht="15.75" customHeight="1" x14ac:dyDescent="0.2">
      <c r="B7418" s="9"/>
    </row>
    <row r="7419" spans="2:2" ht="15.75" customHeight="1" x14ac:dyDescent="0.2">
      <c r="B7419" s="9"/>
    </row>
    <row r="7420" spans="2:2" ht="15.75" customHeight="1" x14ac:dyDescent="0.2">
      <c r="B7420" s="9"/>
    </row>
    <row r="7421" spans="2:2" ht="15.75" customHeight="1" x14ac:dyDescent="0.2">
      <c r="B7421" s="9"/>
    </row>
    <row r="7422" spans="2:2" ht="15.75" customHeight="1" x14ac:dyDescent="0.2">
      <c r="B7422" s="9"/>
    </row>
    <row r="7423" spans="2:2" ht="15.75" customHeight="1" x14ac:dyDescent="0.2">
      <c r="B7423" s="9"/>
    </row>
    <row r="7424" spans="2:2" ht="15.75" customHeight="1" x14ac:dyDescent="0.2">
      <c r="B7424" s="9"/>
    </row>
    <row r="7425" spans="2:2" ht="15.75" customHeight="1" x14ac:dyDescent="0.2">
      <c r="B7425" s="9"/>
    </row>
    <row r="7426" spans="2:2" ht="15.75" customHeight="1" x14ac:dyDescent="0.2">
      <c r="B7426" s="9"/>
    </row>
    <row r="7427" spans="2:2" ht="15.75" customHeight="1" x14ac:dyDescent="0.2">
      <c r="B7427" s="9"/>
    </row>
    <row r="7428" spans="2:2" ht="15.75" customHeight="1" x14ac:dyDescent="0.2">
      <c r="B7428" s="9"/>
    </row>
    <row r="7429" spans="2:2" ht="15.75" customHeight="1" x14ac:dyDescent="0.2">
      <c r="B7429" s="9"/>
    </row>
    <row r="7430" spans="2:2" ht="15.75" customHeight="1" x14ac:dyDescent="0.2">
      <c r="B7430" s="9"/>
    </row>
    <row r="7431" spans="2:2" ht="15.75" customHeight="1" x14ac:dyDescent="0.2">
      <c r="B7431" s="9"/>
    </row>
    <row r="7432" spans="2:2" ht="15.75" customHeight="1" x14ac:dyDescent="0.2">
      <c r="B7432" s="9"/>
    </row>
    <row r="7433" spans="2:2" ht="15.75" customHeight="1" x14ac:dyDescent="0.2">
      <c r="B7433" s="9"/>
    </row>
    <row r="7434" spans="2:2" ht="15.75" customHeight="1" x14ac:dyDescent="0.2">
      <c r="B7434" s="9"/>
    </row>
    <row r="7435" spans="2:2" ht="15.75" customHeight="1" x14ac:dyDescent="0.2">
      <c r="B7435" s="9"/>
    </row>
    <row r="7436" spans="2:2" ht="15.75" customHeight="1" x14ac:dyDescent="0.2">
      <c r="B7436" s="9"/>
    </row>
    <row r="7437" spans="2:2" ht="15.75" customHeight="1" x14ac:dyDescent="0.2">
      <c r="B7437" s="9"/>
    </row>
    <row r="7438" spans="2:2" ht="15.75" customHeight="1" x14ac:dyDescent="0.2">
      <c r="B7438" s="9"/>
    </row>
    <row r="7439" spans="2:2" ht="15.75" customHeight="1" x14ac:dyDescent="0.2">
      <c r="B7439" s="9"/>
    </row>
    <row r="7440" spans="2:2" ht="15.75" customHeight="1" x14ac:dyDescent="0.2">
      <c r="B7440" s="9"/>
    </row>
    <row r="7441" spans="2:2" ht="15.75" customHeight="1" x14ac:dyDescent="0.2">
      <c r="B7441" s="9"/>
    </row>
    <row r="7442" spans="2:2" ht="15.75" customHeight="1" x14ac:dyDescent="0.2">
      <c r="B7442" s="9"/>
    </row>
    <row r="7443" spans="2:2" ht="15.75" customHeight="1" x14ac:dyDescent="0.2">
      <c r="B7443" s="9"/>
    </row>
    <row r="7444" spans="2:2" ht="15.75" customHeight="1" x14ac:dyDescent="0.2">
      <c r="B7444" s="9"/>
    </row>
    <row r="7445" spans="2:2" ht="15.75" customHeight="1" x14ac:dyDescent="0.2">
      <c r="B7445" s="9"/>
    </row>
    <row r="7446" spans="2:2" ht="15.75" customHeight="1" x14ac:dyDescent="0.2">
      <c r="B7446" s="9"/>
    </row>
    <row r="7447" spans="2:2" ht="15.75" customHeight="1" x14ac:dyDescent="0.2">
      <c r="B7447" s="9"/>
    </row>
    <row r="7448" spans="2:2" ht="15.75" customHeight="1" x14ac:dyDescent="0.2">
      <c r="B7448" s="9"/>
    </row>
    <row r="7449" spans="2:2" ht="15.75" customHeight="1" x14ac:dyDescent="0.2">
      <c r="B7449" s="9"/>
    </row>
    <row r="7450" spans="2:2" ht="15.75" customHeight="1" x14ac:dyDescent="0.2">
      <c r="B7450" s="9"/>
    </row>
    <row r="7451" spans="2:2" ht="15.75" customHeight="1" x14ac:dyDescent="0.2">
      <c r="B7451" s="9"/>
    </row>
    <row r="7452" spans="2:2" ht="15.75" customHeight="1" x14ac:dyDescent="0.2">
      <c r="B7452" s="9"/>
    </row>
    <row r="7453" spans="2:2" ht="15.75" customHeight="1" x14ac:dyDescent="0.2">
      <c r="B7453" s="9"/>
    </row>
    <row r="7454" spans="2:2" ht="15.75" customHeight="1" x14ac:dyDescent="0.2">
      <c r="B7454" s="9"/>
    </row>
    <row r="7455" spans="2:2" ht="15.75" customHeight="1" x14ac:dyDescent="0.2">
      <c r="B7455" s="9"/>
    </row>
    <row r="7456" spans="2:2" ht="15.75" customHeight="1" x14ac:dyDescent="0.2">
      <c r="B7456" s="9"/>
    </row>
    <row r="7457" spans="2:2" ht="15.75" customHeight="1" x14ac:dyDescent="0.2">
      <c r="B7457" s="9"/>
    </row>
    <row r="7458" spans="2:2" ht="15.75" customHeight="1" x14ac:dyDescent="0.2">
      <c r="B7458" s="9"/>
    </row>
    <row r="7459" spans="2:2" ht="15.75" customHeight="1" x14ac:dyDescent="0.2">
      <c r="B7459" s="9"/>
    </row>
    <row r="7460" spans="2:2" ht="15.75" customHeight="1" x14ac:dyDescent="0.2">
      <c r="B7460" s="9"/>
    </row>
    <row r="7461" spans="2:2" ht="15.75" customHeight="1" x14ac:dyDescent="0.2">
      <c r="B7461" s="9"/>
    </row>
    <row r="7462" spans="2:2" ht="15.75" customHeight="1" x14ac:dyDescent="0.2">
      <c r="B7462" s="9"/>
    </row>
    <row r="7463" spans="2:2" ht="15.75" customHeight="1" x14ac:dyDescent="0.2">
      <c r="B7463" s="9"/>
    </row>
    <row r="7464" spans="2:2" ht="15.75" customHeight="1" x14ac:dyDescent="0.2">
      <c r="B7464" s="9"/>
    </row>
    <row r="7465" spans="2:2" ht="15.75" customHeight="1" x14ac:dyDescent="0.2">
      <c r="B7465" s="9"/>
    </row>
    <row r="7466" spans="2:2" ht="15.75" customHeight="1" x14ac:dyDescent="0.2">
      <c r="B7466" s="9"/>
    </row>
    <row r="7467" spans="2:2" ht="15.75" customHeight="1" x14ac:dyDescent="0.2">
      <c r="B7467" s="9"/>
    </row>
    <row r="7468" spans="2:2" ht="15.75" customHeight="1" x14ac:dyDescent="0.2">
      <c r="B7468" s="9"/>
    </row>
    <row r="7469" spans="2:2" ht="15.75" customHeight="1" x14ac:dyDescent="0.2">
      <c r="B7469" s="9"/>
    </row>
    <row r="7470" spans="2:2" ht="15.75" customHeight="1" x14ac:dyDescent="0.2">
      <c r="B7470" s="9"/>
    </row>
    <row r="7471" spans="2:2" ht="15.75" customHeight="1" x14ac:dyDescent="0.2">
      <c r="B7471" s="9"/>
    </row>
    <row r="7472" spans="2:2" ht="15.75" customHeight="1" x14ac:dyDescent="0.2">
      <c r="B7472" s="9"/>
    </row>
    <row r="7473" spans="2:2" ht="15.75" customHeight="1" x14ac:dyDescent="0.2">
      <c r="B7473" s="9"/>
    </row>
    <row r="7474" spans="2:2" ht="15.75" customHeight="1" x14ac:dyDescent="0.2">
      <c r="B7474" s="9"/>
    </row>
    <row r="7475" spans="2:2" ht="15.75" customHeight="1" x14ac:dyDescent="0.2">
      <c r="B7475" s="9"/>
    </row>
    <row r="7476" spans="2:2" ht="15.75" customHeight="1" x14ac:dyDescent="0.2">
      <c r="B7476" s="9"/>
    </row>
    <row r="7477" spans="2:2" ht="15.75" customHeight="1" x14ac:dyDescent="0.2">
      <c r="B7477" s="9"/>
    </row>
    <row r="7478" spans="2:2" ht="15.75" customHeight="1" x14ac:dyDescent="0.2">
      <c r="B7478" s="9"/>
    </row>
    <row r="7479" spans="2:2" ht="15.75" customHeight="1" x14ac:dyDescent="0.2">
      <c r="B7479" s="9"/>
    </row>
    <row r="7480" spans="2:2" ht="15.75" customHeight="1" x14ac:dyDescent="0.2">
      <c r="B7480" s="9"/>
    </row>
    <row r="7481" spans="2:2" ht="15.75" customHeight="1" x14ac:dyDescent="0.2">
      <c r="B7481" s="9"/>
    </row>
    <row r="7482" spans="2:2" ht="15.75" customHeight="1" x14ac:dyDescent="0.2">
      <c r="B7482" s="9"/>
    </row>
    <row r="7483" spans="2:2" ht="15.75" customHeight="1" x14ac:dyDescent="0.2">
      <c r="B7483" s="9"/>
    </row>
    <row r="7484" spans="2:2" ht="15.75" customHeight="1" x14ac:dyDescent="0.2">
      <c r="B7484" s="9"/>
    </row>
    <row r="7485" spans="2:2" ht="15.75" customHeight="1" x14ac:dyDescent="0.2">
      <c r="B7485" s="9"/>
    </row>
    <row r="7486" spans="2:2" ht="15.75" customHeight="1" x14ac:dyDescent="0.2">
      <c r="B7486" s="9"/>
    </row>
    <row r="7487" spans="2:2" ht="15.75" customHeight="1" x14ac:dyDescent="0.2">
      <c r="B7487" s="9"/>
    </row>
    <row r="7488" spans="2:2" ht="15.75" customHeight="1" x14ac:dyDescent="0.2">
      <c r="B7488" s="9"/>
    </row>
    <row r="7489" spans="2:2" ht="15.75" customHeight="1" x14ac:dyDescent="0.2">
      <c r="B7489" s="9"/>
    </row>
    <row r="7490" spans="2:2" ht="15.75" customHeight="1" x14ac:dyDescent="0.2">
      <c r="B7490" s="9"/>
    </row>
    <row r="7491" spans="2:2" ht="15.75" customHeight="1" x14ac:dyDescent="0.2">
      <c r="B7491" s="9"/>
    </row>
    <row r="7492" spans="2:2" ht="15.75" customHeight="1" x14ac:dyDescent="0.2">
      <c r="B7492" s="9"/>
    </row>
    <row r="7493" spans="2:2" ht="15.75" customHeight="1" x14ac:dyDescent="0.2">
      <c r="B7493" s="9"/>
    </row>
    <row r="7494" spans="2:2" ht="15.75" customHeight="1" x14ac:dyDescent="0.2">
      <c r="B7494" s="9"/>
    </row>
    <row r="7495" spans="2:2" ht="15.75" customHeight="1" x14ac:dyDescent="0.2">
      <c r="B7495" s="9"/>
    </row>
    <row r="7496" spans="2:2" ht="15.75" customHeight="1" x14ac:dyDescent="0.2">
      <c r="B7496" s="9"/>
    </row>
    <row r="7497" spans="2:2" ht="15.75" customHeight="1" x14ac:dyDescent="0.2">
      <c r="B7497" s="9"/>
    </row>
    <row r="7498" spans="2:2" ht="15.75" customHeight="1" x14ac:dyDescent="0.2">
      <c r="B7498" s="9"/>
    </row>
    <row r="7499" spans="2:2" ht="15.75" customHeight="1" x14ac:dyDescent="0.2">
      <c r="B7499" s="9"/>
    </row>
    <row r="7500" spans="2:2" ht="15.75" customHeight="1" x14ac:dyDescent="0.2">
      <c r="B7500" s="9"/>
    </row>
    <row r="7501" spans="2:2" ht="15.75" customHeight="1" x14ac:dyDescent="0.2">
      <c r="B7501" s="9"/>
    </row>
    <row r="7502" spans="2:2" ht="15.75" customHeight="1" x14ac:dyDescent="0.2">
      <c r="B7502" s="9"/>
    </row>
    <row r="7503" spans="2:2" ht="15.75" customHeight="1" x14ac:dyDescent="0.2">
      <c r="B7503" s="9"/>
    </row>
    <row r="7504" spans="2:2" ht="15.75" customHeight="1" x14ac:dyDescent="0.2">
      <c r="B7504" s="9"/>
    </row>
    <row r="7505" spans="2:2" ht="15.75" customHeight="1" x14ac:dyDescent="0.2">
      <c r="B7505" s="9"/>
    </row>
    <row r="7506" spans="2:2" ht="15.75" customHeight="1" x14ac:dyDescent="0.2">
      <c r="B7506" s="9"/>
    </row>
    <row r="7507" spans="2:2" ht="15.75" customHeight="1" x14ac:dyDescent="0.2">
      <c r="B7507" s="9"/>
    </row>
    <row r="7508" spans="2:2" ht="15.75" customHeight="1" x14ac:dyDescent="0.2">
      <c r="B7508" s="9"/>
    </row>
    <row r="7509" spans="2:2" ht="15.75" customHeight="1" x14ac:dyDescent="0.2">
      <c r="B7509" s="9"/>
    </row>
    <row r="7510" spans="2:2" ht="15.75" customHeight="1" x14ac:dyDescent="0.2">
      <c r="B7510" s="9"/>
    </row>
    <row r="7511" spans="2:2" ht="15.75" customHeight="1" x14ac:dyDescent="0.2">
      <c r="B7511" s="9"/>
    </row>
    <row r="7512" spans="2:2" ht="15.75" customHeight="1" x14ac:dyDescent="0.2">
      <c r="B7512" s="9"/>
    </row>
    <row r="7513" spans="2:2" ht="15.75" customHeight="1" x14ac:dyDescent="0.2">
      <c r="B7513" s="9"/>
    </row>
    <row r="7514" spans="2:2" ht="15.75" customHeight="1" x14ac:dyDescent="0.2">
      <c r="B7514" s="9"/>
    </row>
    <row r="7515" spans="2:2" ht="15.75" customHeight="1" x14ac:dyDescent="0.2">
      <c r="B7515" s="9"/>
    </row>
    <row r="7516" spans="2:2" ht="15.75" customHeight="1" x14ac:dyDescent="0.2">
      <c r="B7516" s="9"/>
    </row>
    <row r="7517" spans="2:2" ht="15.75" customHeight="1" x14ac:dyDescent="0.2">
      <c r="B7517" s="9"/>
    </row>
    <row r="7518" spans="2:2" ht="15.75" customHeight="1" x14ac:dyDescent="0.2">
      <c r="B7518" s="9"/>
    </row>
    <row r="7519" spans="2:2" ht="15.75" customHeight="1" x14ac:dyDescent="0.2">
      <c r="B7519" s="9"/>
    </row>
    <row r="7520" spans="2:2" ht="15.75" customHeight="1" x14ac:dyDescent="0.2">
      <c r="B7520" s="9"/>
    </row>
    <row r="7521" spans="2:2" ht="15.75" customHeight="1" x14ac:dyDescent="0.2">
      <c r="B7521" s="9"/>
    </row>
    <row r="7522" spans="2:2" ht="15.75" customHeight="1" x14ac:dyDescent="0.2">
      <c r="B7522" s="9"/>
    </row>
    <row r="7523" spans="2:2" ht="15.75" customHeight="1" x14ac:dyDescent="0.2">
      <c r="B7523" s="9"/>
    </row>
    <row r="7524" spans="2:2" ht="15.75" customHeight="1" x14ac:dyDescent="0.2">
      <c r="B7524" s="9"/>
    </row>
    <row r="7525" spans="2:2" ht="15.75" customHeight="1" x14ac:dyDescent="0.2">
      <c r="B7525" s="9"/>
    </row>
    <row r="7526" spans="2:2" ht="15.75" customHeight="1" x14ac:dyDescent="0.2">
      <c r="B7526" s="9"/>
    </row>
    <row r="7527" spans="2:2" ht="15.75" customHeight="1" x14ac:dyDescent="0.2">
      <c r="B7527" s="9"/>
    </row>
    <row r="7528" spans="2:2" ht="15.75" customHeight="1" x14ac:dyDescent="0.2">
      <c r="B7528" s="9"/>
    </row>
    <row r="7529" spans="2:2" ht="15.75" customHeight="1" x14ac:dyDescent="0.2">
      <c r="B7529" s="9"/>
    </row>
    <row r="7530" spans="2:2" ht="15.75" customHeight="1" x14ac:dyDescent="0.2">
      <c r="B7530" s="9"/>
    </row>
    <row r="7531" spans="2:2" ht="15.75" customHeight="1" x14ac:dyDescent="0.2">
      <c r="B7531" s="9"/>
    </row>
    <row r="7532" spans="2:2" ht="15.75" customHeight="1" x14ac:dyDescent="0.2">
      <c r="B7532" s="9"/>
    </row>
    <row r="7533" spans="2:2" ht="15.75" customHeight="1" x14ac:dyDescent="0.2">
      <c r="B7533" s="9"/>
    </row>
    <row r="7534" spans="2:2" ht="15.75" customHeight="1" x14ac:dyDescent="0.2">
      <c r="B7534" s="9"/>
    </row>
    <row r="7535" spans="2:2" ht="15.75" customHeight="1" x14ac:dyDescent="0.2">
      <c r="B7535" s="9"/>
    </row>
    <row r="7536" spans="2:2" ht="15.75" customHeight="1" x14ac:dyDescent="0.2">
      <c r="B7536" s="9"/>
    </row>
    <row r="7537" spans="2:2" ht="15.75" customHeight="1" x14ac:dyDescent="0.2">
      <c r="B7537" s="9"/>
    </row>
    <row r="7538" spans="2:2" ht="15.75" customHeight="1" x14ac:dyDescent="0.2">
      <c r="B7538" s="9"/>
    </row>
    <row r="7539" spans="2:2" ht="15.75" customHeight="1" x14ac:dyDescent="0.2">
      <c r="B7539" s="9"/>
    </row>
    <row r="7540" spans="2:2" ht="15.75" customHeight="1" x14ac:dyDescent="0.2">
      <c r="B7540" s="9"/>
    </row>
    <row r="7541" spans="2:2" ht="15.75" customHeight="1" x14ac:dyDescent="0.2">
      <c r="B7541" s="9"/>
    </row>
    <row r="7542" spans="2:2" ht="15.75" customHeight="1" x14ac:dyDescent="0.2">
      <c r="B7542" s="9"/>
    </row>
    <row r="7543" spans="2:2" ht="15.75" customHeight="1" x14ac:dyDescent="0.2">
      <c r="B7543" s="9"/>
    </row>
    <row r="7544" spans="2:2" ht="15.75" customHeight="1" x14ac:dyDescent="0.2">
      <c r="B7544" s="9"/>
    </row>
    <row r="7545" spans="2:2" ht="15.75" customHeight="1" x14ac:dyDescent="0.2">
      <c r="B7545" s="9"/>
    </row>
    <row r="7546" spans="2:2" ht="15.75" customHeight="1" x14ac:dyDescent="0.2">
      <c r="B7546" s="9"/>
    </row>
    <row r="7547" spans="2:2" ht="15.75" customHeight="1" x14ac:dyDescent="0.2">
      <c r="B7547" s="9"/>
    </row>
    <row r="7548" spans="2:2" ht="15.75" customHeight="1" x14ac:dyDescent="0.2">
      <c r="B7548" s="9"/>
    </row>
    <row r="7549" spans="2:2" ht="15.75" customHeight="1" x14ac:dyDescent="0.2">
      <c r="B7549" s="9"/>
    </row>
    <row r="7550" spans="2:2" ht="15.75" customHeight="1" x14ac:dyDescent="0.2">
      <c r="B7550" s="9"/>
    </row>
    <row r="7551" spans="2:2" ht="15.75" customHeight="1" x14ac:dyDescent="0.2">
      <c r="B7551" s="9"/>
    </row>
    <row r="7552" spans="2:2" ht="15.75" customHeight="1" x14ac:dyDescent="0.2">
      <c r="B7552" s="9"/>
    </row>
    <row r="7553" spans="2:2" ht="15.75" customHeight="1" x14ac:dyDescent="0.2">
      <c r="B7553" s="9"/>
    </row>
    <row r="7554" spans="2:2" ht="15.75" customHeight="1" x14ac:dyDescent="0.2">
      <c r="B7554" s="9"/>
    </row>
    <row r="7555" spans="2:2" ht="15.75" customHeight="1" x14ac:dyDescent="0.2">
      <c r="B7555" s="9"/>
    </row>
    <row r="7556" spans="2:2" ht="15.75" customHeight="1" x14ac:dyDescent="0.2">
      <c r="B7556" s="9"/>
    </row>
    <row r="7557" spans="2:2" ht="15.75" customHeight="1" x14ac:dyDescent="0.2">
      <c r="B7557" s="9"/>
    </row>
    <row r="7558" spans="2:2" ht="15.75" customHeight="1" x14ac:dyDescent="0.2">
      <c r="B7558" s="9"/>
    </row>
    <row r="7559" spans="2:2" ht="15.75" customHeight="1" x14ac:dyDescent="0.2">
      <c r="B7559" s="9"/>
    </row>
    <row r="7560" spans="2:2" ht="15.75" customHeight="1" x14ac:dyDescent="0.2">
      <c r="B7560" s="9"/>
    </row>
    <row r="7561" spans="2:2" ht="15.75" customHeight="1" x14ac:dyDescent="0.2">
      <c r="B7561" s="9"/>
    </row>
    <row r="7562" spans="2:2" ht="15.75" customHeight="1" x14ac:dyDescent="0.2">
      <c r="B7562" s="9"/>
    </row>
    <row r="7563" spans="2:2" ht="15.75" customHeight="1" x14ac:dyDescent="0.2">
      <c r="B7563" s="9"/>
    </row>
    <row r="7564" spans="2:2" ht="15.75" customHeight="1" x14ac:dyDescent="0.2">
      <c r="B7564" s="9"/>
    </row>
    <row r="7565" spans="2:2" ht="15.75" customHeight="1" x14ac:dyDescent="0.2">
      <c r="B7565" s="9"/>
    </row>
    <row r="7566" spans="2:2" ht="15.75" customHeight="1" x14ac:dyDescent="0.2">
      <c r="B7566" s="9"/>
    </row>
    <row r="7567" spans="2:2" ht="15.75" customHeight="1" x14ac:dyDescent="0.2">
      <c r="B7567" s="9"/>
    </row>
    <row r="7568" spans="2:2" ht="15.75" customHeight="1" x14ac:dyDescent="0.2">
      <c r="B7568" s="9"/>
    </row>
    <row r="7569" spans="2:2" ht="15.75" customHeight="1" x14ac:dyDescent="0.2">
      <c r="B7569" s="9"/>
    </row>
    <row r="7570" spans="2:2" ht="15.75" customHeight="1" x14ac:dyDescent="0.2">
      <c r="B7570" s="9"/>
    </row>
    <row r="7571" spans="2:2" ht="15.75" customHeight="1" x14ac:dyDescent="0.2">
      <c r="B7571" s="9"/>
    </row>
    <row r="7572" spans="2:2" ht="15.75" customHeight="1" x14ac:dyDescent="0.2">
      <c r="B7572" s="9"/>
    </row>
    <row r="7573" spans="2:2" ht="15.75" customHeight="1" x14ac:dyDescent="0.2">
      <c r="B7573" s="9"/>
    </row>
    <row r="7574" spans="2:2" ht="15.75" customHeight="1" x14ac:dyDescent="0.2">
      <c r="B7574" s="9"/>
    </row>
    <row r="7575" spans="2:2" ht="15.75" customHeight="1" x14ac:dyDescent="0.2">
      <c r="B7575" s="9"/>
    </row>
    <row r="7576" spans="2:2" ht="15.75" customHeight="1" x14ac:dyDescent="0.2">
      <c r="B7576" s="9"/>
    </row>
    <row r="7577" spans="2:2" ht="15.75" customHeight="1" x14ac:dyDescent="0.2">
      <c r="B7577" s="9"/>
    </row>
    <row r="7578" spans="2:2" ht="15.75" customHeight="1" x14ac:dyDescent="0.2">
      <c r="B7578" s="9"/>
    </row>
    <row r="7579" spans="2:2" ht="15.75" customHeight="1" x14ac:dyDescent="0.2">
      <c r="B7579" s="9"/>
    </row>
    <row r="7580" spans="2:2" ht="15.75" customHeight="1" x14ac:dyDescent="0.2">
      <c r="B7580" s="9"/>
    </row>
    <row r="7581" spans="2:2" ht="15.75" customHeight="1" x14ac:dyDescent="0.2">
      <c r="B7581" s="9"/>
    </row>
    <row r="7582" spans="2:2" ht="15.75" customHeight="1" x14ac:dyDescent="0.2">
      <c r="B7582" s="9"/>
    </row>
    <row r="7583" spans="2:2" ht="15.75" customHeight="1" x14ac:dyDescent="0.2">
      <c r="B7583" s="9"/>
    </row>
    <row r="7584" spans="2:2" ht="15.75" customHeight="1" x14ac:dyDescent="0.2">
      <c r="B7584" s="9"/>
    </row>
    <row r="7585" spans="2:2" ht="15.75" customHeight="1" x14ac:dyDescent="0.2">
      <c r="B7585" s="9"/>
    </row>
    <row r="7586" spans="2:2" ht="15.75" customHeight="1" x14ac:dyDescent="0.2">
      <c r="B7586" s="9"/>
    </row>
    <row r="7587" spans="2:2" ht="15.75" customHeight="1" x14ac:dyDescent="0.2">
      <c r="B7587" s="9"/>
    </row>
    <row r="7588" spans="2:2" ht="15.75" customHeight="1" x14ac:dyDescent="0.2">
      <c r="B7588" s="9"/>
    </row>
    <row r="7589" spans="2:2" ht="15.75" customHeight="1" x14ac:dyDescent="0.2">
      <c r="B7589" s="9"/>
    </row>
    <row r="7590" spans="2:2" ht="15.75" customHeight="1" x14ac:dyDescent="0.2">
      <c r="B7590" s="9"/>
    </row>
    <row r="7591" spans="2:2" ht="15.75" customHeight="1" x14ac:dyDescent="0.2">
      <c r="B7591" s="9"/>
    </row>
    <row r="7592" spans="2:2" ht="15.75" customHeight="1" x14ac:dyDescent="0.2">
      <c r="B7592" s="9"/>
    </row>
    <row r="7593" spans="2:2" ht="15.75" customHeight="1" x14ac:dyDescent="0.2">
      <c r="B7593" s="9"/>
    </row>
    <row r="7594" spans="2:2" ht="15.75" customHeight="1" x14ac:dyDescent="0.2">
      <c r="B7594" s="9"/>
    </row>
    <row r="7595" spans="2:2" ht="15.75" customHeight="1" x14ac:dyDescent="0.2">
      <c r="B7595" s="9"/>
    </row>
    <row r="7596" spans="2:2" ht="15.75" customHeight="1" x14ac:dyDescent="0.2">
      <c r="B7596" s="9"/>
    </row>
    <row r="7597" spans="2:2" ht="15.75" customHeight="1" x14ac:dyDescent="0.2">
      <c r="B7597" s="9"/>
    </row>
    <row r="7598" spans="2:2" ht="15.75" customHeight="1" x14ac:dyDescent="0.2">
      <c r="B7598" s="9"/>
    </row>
    <row r="7599" spans="2:2" ht="15.75" customHeight="1" x14ac:dyDescent="0.2">
      <c r="B7599" s="9"/>
    </row>
    <row r="7600" spans="2:2" ht="15.75" customHeight="1" x14ac:dyDescent="0.2">
      <c r="B7600" s="9"/>
    </row>
    <row r="7601" spans="2:2" ht="15.75" customHeight="1" x14ac:dyDescent="0.2">
      <c r="B7601" s="9"/>
    </row>
    <row r="7602" spans="2:2" ht="15.75" customHeight="1" x14ac:dyDescent="0.2">
      <c r="B7602" s="9"/>
    </row>
    <row r="7603" spans="2:2" ht="15.75" customHeight="1" x14ac:dyDescent="0.2">
      <c r="B7603" s="9"/>
    </row>
    <row r="7604" spans="2:2" ht="15.75" customHeight="1" x14ac:dyDescent="0.2">
      <c r="B7604" s="9"/>
    </row>
    <row r="7605" spans="2:2" ht="15.75" customHeight="1" x14ac:dyDescent="0.2">
      <c r="B7605" s="9"/>
    </row>
    <row r="7606" spans="2:2" ht="15.75" customHeight="1" x14ac:dyDescent="0.2">
      <c r="B7606" s="9"/>
    </row>
    <row r="7607" spans="2:2" ht="15.75" customHeight="1" x14ac:dyDescent="0.2">
      <c r="B7607" s="9"/>
    </row>
    <row r="7608" spans="2:2" ht="15.75" customHeight="1" x14ac:dyDescent="0.2">
      <c r="B7608" s="9"/>
    </row>
    <row r="7609" spans="2:2" ht="15.75" customHeight="1" x14ac:dyDescent="0.2">
      <c r="B7609" s="9"/>
    </row>
    <row r="7610" spans="2:2" ht="15.75" customHeight="1" x14ac:dyDescent="0.2">
      <c r="B7610" s="9"/>
    </row>
    <row r="7611" spans="2:2" ht="15.75" customHeight="1" x14ac:dyDescent="0.2">
      <c r="B7611" s="9"/>
    </row>
    <row r="7612" spans="2:2" ht="15.75" customHeight="1" x14ac:dyDescent="0.2">
      <c r="B7612" s="9"/>
    </row>
    <row r="7613" spans="2:2" ht="15.75" customHeight="1" x14ac:dyDescent="0.2">
      <c r="B7613" s="9"/>
    </row>
    <row r="7614" spans="2:2" ht="15.75" customHeight="1" x14ac:dyDescent="0.2">
      <c r="B7614" s="9"/>
    </row>
    <row r="7615" spans="2:2" ht="15.75" customHeight="1" x14ac:dyDescent="0.2">
      <c r="B7615" s="9"/>
    </row>
    <row r="7616" spans="2:2" ht="15.75" customHeight="1" x14ac:dyDescent="0.2">
      <c r="B7616" s="9"/>
    </row>
    <row r="7617" spans="2:2" ht="15.75" customHeight="1" x14ac:dyDescent="0.2">
      <c r="B7617" s="9"/>
    </row>
    <row r="7618" spans="2:2" ht="15.75" customHeight="1" x14ac:dyDescent="0.2">
      <c r="B7618" s="9"/>
    </row>
    <row r="7619" spans="2:2" ht="15.75" customHeight="1" x14ac:dyDescent="0.2">
      <c r="B7619" s="9"/>
    </row>
    <row r="7620" spans="2:2" ht="15.75" customHeight="1" x14ac:dyDescent="0.2">
      <c r="B7620" s="9"/>
    </row>
    <row r="7621" spans="2:2" ht="15.75" customHeight="1" x14ac:dyDescent="0.2">
      <c r="B7621" s="9"/>
    </row>
    <row r="7622" spans="2:2" ht="15.75" customHeight="1" x14ac:dyDescent="0.2">
      <c r="B7622" s="9"/>
    </row>
    <row r="7623" spans="2:2" ht="15.75" customHeight="1" x14ac:dyDescent="0.2">
      <c r="B7623" s="9"/>
    </row>
    <row r="7624" spans="2:2" ht="15.75" customHeight="1" x14ac:dyDescent="0.2">
      <c r="B7624" s="9"/>
    </row>
    <row r="7625" spans="2:2" ht="15.75" customHeight="1" x14ac:dyDescent="0.2">
      <c r="B7625" s="9"/>
    </row>
    <row r="7626" spans="2:2" ht="15.75" customHeight="1" x14ac:dyDescent="0.2">
      <c r="B7626" s="9"/>
    </row>
    <row r="7627" spans="2:2" ht="15.75" customHeight="1" x14ac:dyDescent="0.2">
      <c r="B7627" s="9"/>
    </row>
    <row r="7628" spans="2:2" ht="15.75" customHeight="1" x14ac:dyDescent="0.2">
      <c r="B7628" s="9"/>
    </row>
    <row r="7629" spans="2:2" ht="15.75" customHeight="1" x14ac:dyDescent="0.2">
      <c r="B7629" s="9"/>
    </row>
    <row r="7630" spans="2:2" ht="15.75" customHeight="1" x14ac:dyDescent="0.2">
      <c r="B7630" s="9"/>
    </row>
    <row r="7631" spans="2:2" ht="15.75" customHeight="1" x14ac:dyDescent="0.2">
      <c r="B7631" s="9"/>
    </row>
    <row r="7632" spans="2:2" ht="15.75" customHeight="1" x14ac:dyDescent="0.2">
      <c r="B7632" s="9"/>
    </row>
    <row r="7633" spans="2:2" ht="15.75" customHeight="1" x14ac:dyDescent="0.2">
      <c r="B7633" s="9"/>
    </row>
    <row r="7634" spans="2:2" ht="15.75" customHeight="1" x14ac:dyDescent="0.2">
      <c r="B7634" s="9"/>
    </row>
    <row r="7635" spans="2:2" ht="15.75" customHeight="1" x14ac:dyDescent="0.2">
      <c r="B7635" s="9"/>
    </row>
    <row r="7636" spans="2:2" ht="15.75" customHeight="1" x14ac:dyDescent="0.2">
      <c r="B7636" s="9"/>
    </row>
    <row r="7637" spans="2:2" ht="15.75" customHeight="1" x14ac:dyDescent="0.2">
      <c r="B7637" s="9"/>
    </row>
    <row r="7638" spans="2:2" ht="15.75" customHeight="1" x14ac:dyDescent="0.2">
      <c r="B7638" s="9"/>
    </row>
    <row r="7639" spans="2:2" ht="15.75" customHeight="1" x14ac:dyDescent="0.2">
      <c r="B7639" s="9"/>
    </row>
    <row r="7640" spans="2:2" ht="15.75" customHeight="1" x14ac:dyDescent="0.2">
      <c r="B7640" s="9"/>
    </row>
    <row r="7641" spans="2:2" ht="15.75" customHeight="1" x14ac:dyDescent="0.2">
      <c r="B7641" s="9"/>
    </row>
    <row r="7642" spans="2:2" ht="15.75" customHeight="1" x14ac:dyDescent="0.2">
      <c r="B7642" s="9"/>
    </row>
    <row r="7643" spans="2:2" ht="15.75" customHeight="1" x14ac:dyDescent="0.2">
      <c r="B7643" s="9"/>
    </row>
    <row r="7644" spans="2:2" ht="15.75" customHeight="1" x14ac:dyDescent="0.2">
      <c r="B7644" s="9"/>
    </row>
    <row r="7645" spans="2:2" ht="15.75" customHeight="1" x14ac:dyDescent="0.2">
      <c r="B7645" s="9"/>
    </row>
    <row r="7646" spans="2:2" ht="15.75" customHeight="1" x14ac:dyDescent="0.2">
      <c r="B7646" s="9"/>
    </row>
    <row r="7647" spans="2:2" ht="15.75" customHeight="1" x14ac:dyDescent="0.2">
      <c r="B7647" s="9"/>
    </row>
    <row r="7648" spans="2:2" ht="15.75" customHeight="1" x14ac:dyDescent="0.2">
      <c r="B7648" s="9"/>
    </row>
    <row r="7649" spans="2:2" ht="15.75" customHeight="1" x14ac:dyDescent="0.2">
      <c r="B7649" s="9"/>
    </row>
    <row r="7650" spans="2:2" ht="15.75" customHeight="1" x14ac:dyDescent="0.2">
      <c r="B7650" s="9"/>
    </row>
    <row r="7651" spans="2:2" ht="15.75" customHeight="1" x14ac:dyDescent="0.2">
      <c r="B7651" s="9"/>
    </row>
    <row r="7652" spans="2:2" ht="15.75" customHeight="1" x14ac:dyDescent="0.2">
      <c r="B7652" s="9"/>
    </row>
    <row r="7653" spans="2:2" ht="15.75" customHeight="1" x14ac:dyDescent="0.2">
      <c r="B7653" s="9"/>
    </row>
    <row r="7654" spans="2:2" ht="15.75" customHeight="1" x14ac:dyDescent="0.2">
      <c r="B7654" s="9"/>
    </row>
    <row r="7655" spans="2:2" ht="15.75" customHeight="1" x14ac:dyDescent="0.2">
      <c r="B7655" s="9"/>
    </row>
    <row r="7656" spans="2:2" ht="15.75" customHeight="1" x14ac:dyDescent="0.2">
      <c r="B7656" s="9"/>
    </row>
    <row r="7657" spans="2:2" ht="15.75" customHeight="1" x14ac:dyDescent="0.2">
      <c r="B7657" s="9"/>
    </row>
    <row r="7658" spans="2:2" ht="15.75" customHeight="1" x14ac:dyDescent="0.2">
      <c r="B7658" s="9"/>
    </row>
    <row r="7659" spans="2:2" ht="15.75" customHeight="1" x14ac:dyDescent="0.2">
      <c r="B7659" s="9"/>
    </row>
    <row r="7660" spans="2:2" ht="15.75" customHeight="1" x14ac:dyDescent="0.2">
      <c r="B7660" s="9"/>
    </row>
    <row r="7661" spans="2:2" ht="15.75" customHeight="1" x14ac:dyDescent="0.2">
      <c r="B7661" s="9"/>
    </row>
    <row r="7662" spans="2:2" ht="15.75" customHeight="1" x14ac:dyDescent="0.2">
      <c r="B7662" s="9"/>
    </row>
    <row r="7663" spans="2:2" ht="15.75" customHeight="1" x14ac:dyDescent="0.2">
      <c r="B7663" s="9"/>
    </row>
    <row r="7664" spans="2:2" ht="15.75" customHeight="1" x14ac:dyDescent="0.2">
      <c r="B7664" s="9"/>
    </row>
    <row r="7665" spans="2:2" ht="15.75" customHeight="1" x14ac:dyDescent="0.2">
      <c r="B7665" s="9"/>
    </row>
    <row r="7666" spans="2:2" ht="15.75" customHeight="1" x14ac:dyDescent="0.2">
      <c r="B7666" s="9"/>
    </row>
    <row r="7667" spans="2:2" ht="15.75" customHeight="1" x14ac:dyDescent="0.2">
      <c r="B7667" s="9"/>
    </row>
    <row r="7668" spans="2:2" ht="15.75" customHeight="1" x14ac:dyDescent="0.2">
      <c r="B7668" s="9"/>
    </row>
    <row r="7669" spans="2:2" ht="15.75" customHeight="1" x14ac:dyDescent="0.2">
      <c r="B7669" s="9"/>
    </row>
    <row r="7670" spans="2:2" ht="15.75" customHeight="1" x14ac:dyDescent="0.2">
      <c r="B7670" s="9"/>
    </row>
    <row r="7671" spans="2:2" ht="15.75" customHeight="1" x14ac:dyDescent="0.2">
      <c r="B7671" s="9"/>
    </row>
    <row r="7672" spans="2:2" ht="15.75" customHeight="1" x14ac:dyDescent="0.2">
      <c r="B7672" s="9"/>
    </row>
    <row r="7673" spans="2:2" ht="15.75" customHeight="1" x14ac:dyDescent="0.2">
      <c r="B7673" s="9"/>
    </row>
    <row r="7674" spans="2:2" ht="15.75" customHeight="1" x14ac:dyDescent="0.2">
      <c r="B7674" s="9"/>
    </row>
    <row r="7675" spans="2:2" ht="15.75" customHeight="1" x14ac:dyDescent="0.2">
      <c r="B7675" s="9"/>
    </row>
    <row r="7676" spans="2:2" ht="15.75" customHeight="1" x14ac:dyDescent="0.2">
      <c r="B7676" s="9"/>
    </row>
    <row r="7677" spans="2:2" ht="15.75" customHeight="1" x14ac:dyDescent="0.2">
      <c r="B7677" s="9"/>
    </row>
    <row r="7678" spans="2:2" ht="15.75" customHeight="1" x14ac:dyDescent="0.2">
      <c r="B7678" s="9"/>
    </row>
    <row r="7679" spans="2:2" ht="15.75" customHeight="1" x14ac:dyDescent="0.2">
      <c r="B7679" s="9"/>
    </row>
    <row r="7680" spans="2:2" ht="15.75" customHeight="1" x14ac:dyDescent="0.2">
      <c r="B7680" s="9"/>
    </row>
    <row r="7681" spans="2:2" ht="15.75" customHeight="1" x14ac:dyDescent="0.2">
      <c r="B7681" s="9"/>
    </row>
    <row r="7682" spans="2:2" ht="15.75" customHeight="1" x14ac:dyDescent="0.2">
      <c r="B7682" s="9"/>
    </row>
    <row r="7683" spans="2:2" ht="15.75" customHeight="1" x14ac:dyDescent="0.2">
      <c r="B7683" s="9"/>
    </row>
    <row r="7684" spans="2:2" ht="15.75" customHeight="1" x14ac:dyDescent="0.2">
      <c r="B7684" s="9"/>
    </row>
    <row r="7685" spans="2:2" ht="15.75" customHeight="1" x14ac:dyDescent="0.2">
      <c r="B7685" s="9"/>
    </row>
    <row r="7686" spans="2:2" ht="15.75" customHeight="1" x14ac:dyDescent="0.2">
      <c r="B7686" s="9"/>
    </row>
    <row r="7687" spans="2:2" ht="15.75" customHeight="1" x14ac:dyDescent="0.2">
      <c r="B7687" s="9"/>
    </row>
    <row r="7688" spans="2:2" ht="15.75" customHeight="1" x14ac:dyDescent="0.2">
      <c r="B7688" s="9"/>
    </row>
    <row r="7689" spans="2:2" ht="15.75" customHeight="1" x14ac:dyDescent="0.2">
      <c r="B7689" s="9"/>
    </row>
    <row r="7690" spans="2:2" ht="15.75" customHeight="1" x14ac:dyDescent="0.2">
      <c r="B7690" s="9"/>
    </row>
    <row r="7691" spans="2:2" ht="15.75" customHeight="1" x14ac:dyDescent="0.2">
      <c r="B7691" s="9"/>
    </row>
    <row r="7692" spans="2:2" ht="15.75" customHeight="1" x14ac:dyDescent="0.2">
      <c r="B7692" s="9"/>
    </row>
    <row r="7693" spans="2:2" ht="15.75" customHeight="1" x14ac:dyDescent="0.2">
      <c r="B7693" s="9"/>
    </row>
    <row r="7694" spans="2:2" ht="15.75" customHeight="1" x14ac:dyDescent="0.2">
      <c r="B7694" s="9"/>
    </row>
    <row r="7695" spans="2:2" ht="15.75" customHeight="1" x14ac:dyDescent="0.2">
      <c r="B7695" s="9"/>
    </row>
    <row r="7696" spans="2:2" ht="15.75" customHeight="1" x14ac:dyDescent="0.2">
      <c r="B7696" s="9"/>
    </row>
    <row r="7697" spans="2:2" ht="15.75" customHeight="1" x14ac:dyDescent="0.2">
      <c r="B7697" s="9"/>
    </row>
    <row r="7698" spans="2:2" ht="15.75" customHeight="1" x14ac:dyDescent="0.2">
      <c r="B7698" s="9"/>
    </row>
    <row r="7699" spans="2:2" ht="15.75" customHeight="1" x14ac:dyDescent="0.2">
      <c r="B7699" s="9"/>
    </row>
    <row r="7700" spans="2:2" ht="15.75" customHeight="1" x14ac:dyDescent="0.2">
      <c r="B7700" s="9"/>
    </row>
    <row r="7701" spans="2:2" ht="15.75" customHeight="1" x14ac:dyDescent="0.2">
      <c r="B7701" s="9"/>
    </row>
    <row r="7702" spans="2:2" ht="15.75" customHeight="1" x14ac:dyDescent="0.2">
      <c r="B7702" s="9"/>
    </row>
    <row r="7703" spans="2:2" ht="15.75" customHeight="1" x14ac:dyDescent="0.2">
      <c r="B7703" s="9"/>
    </row>
    <row r="7704" spans="2:2" ht="15.75" customHeight="1" x14ac:dyDescent="0.2">
      <c r="B7704" s="9"/>
    </row>
    <row r="7705" spans="2:2" ht="15.75" customHeight="1" x14ac:dyDescent="0.2">
      <c r="B7705" s="9"/>
    </row>
    <row r="7706" spans="2:2" ht="15.75" customHeight="1" x14ac:dyDescent="0.2">
      <c r="B7706" s="9"/>
    </row>
    <row r="7707" spans="2:2" ht="15.75" customHeight="1" x14ac:dyDescent="0.2">
      <c r="B7707" s="9"/>
    </row>
    <row r="7708" spans="2:2" ht="15.75" customHeight="1" x14ac:dyDescent="0.2">
      <c r="B7708" s="9"/>
    </row>
    <row r="7709" spans="2:2" ht="15.75" customHeight="1" x14ac:dyDescent="0.2">
      <c r="B7709" s="9"/>
    </row>
    <row r="7710" spans="2:2" ht="15.75" customHeight="1" x14ac:dyDescent="0.2">
      <c r="B7710" s="9"/>
    </row>
    <row r="7711" spans="2:2" ht="15.75" customHeight="1" x14ac:dyDescent="0.2">
      <c r="B7711" s="9"/>
    </row>
    <row r="7712" spans="2:2" ht="15.75" customHeight="1" x14ac:dyDescent="0.2">
      <c r="B7712" s="9"/>
    </row>
    <row r="7713" spans="2:2" ht="15.75" customHeight="1" x14ac:dyDescent="0.2">
      <c r="B7713" s="9"/>
    </row>
    <row r="7714" spans="2:2" ht="15.75" customHeight="1" x14ac:dyDescent="0.2">
      <c r="B7714" s="9"/>
    </row>
    <row r="7715" spans="2:2" ht="15.75" customHeight="1" x14ac:dyDescent="0.2">
      <c r="B7715" s="9"/>
    </row>
    <row r="7716" spans="2:2" ht="15.75" customHeight="1" x14ac:dyDescent="0.2">
      <c r="B7716" s="9"/>
    </row>
    <row r="7717" spans="2:2" ht="15.75" customHeight="1" x14ac:dyDescent="0.2">
      <c r="B7717" s="9"/>
    </row>
    <row r="7718" spans="2:2" ht="15.75" customHeight="1" x14ac:dyDescent="0.2">
      <c r="B7718" s="9"/>
    </row>
    <row r="7719" spans="2:2" ht="15.75" customHeight="1" x14ac:dyDescent="0.2">
      <c r="B7719" s="9"/>
    </row>
    <row r="7720" spans="2:2" ht="15.75" customHeight="1" x14ac:dyDescent="0.2">
      <c r="B7720" s="9"/>
    </row>
    <row r="7721" spans="2:2" ht="15.75" customHeight="1" x14ac:dyDescent="0.2">
      <c r="B7721" s="9"/>
    </row>
    <row r="7722" spans="2:2" ht="15.75" customHeight="1" x14ac:dyDescent="0.2">
      <c r="B7722" s="9"/>
    </row>
    <row r="7723" spans="2:2" ht="15.75" customHeight="1" x14ac:dyDescent="0.2">
      <c r="B7723" s="9"/>
    </row>
    <row r="7724" spans="2:2" ht="15.75" customHeight="1" x14ac:dyDescent="0.2">
      <c r="B7724" s="9"/>
    </row>
    <row r="7725" spans="2:2" ht="15.75" customHeight="1" x14ac:dyDescent="0.2">
      <c r="B7725" s="9"/>
    </row>
    <row r="7726" spans="2:2" ht="15.75" customHeight="1" x14ac:dyDescent="0.2">
      <c r="B7726" s="9"/>
    </row>
    <row r="7727" spans="2:2" ht="15.75" customHeight="1" x14ac:dyDescent="0.2">
      <c r="B7727" s="9"/>
    </row>
    <row r="7728" spans="2:2" ht="15.75" customHeight="1" x14ac:dyDescent="0.2">
      <c r="B7728" s="9"/>
    </row>
    <row r="7729" spans="2:2" ht="15.75" customHeight="1" x14ac:dyDescent="0.2">
      <c r="B7729" s="9"/>
    </row>
    <row r="7730" spans="2:2" ht="15.75" customHeight="1" x14ac:dyDescent="0.2">
      <c r="B7730" s="9"/>
    </row>
    <row r="7731" spans="2:2" ht="15.75" customHeight="1" x14ac:dyDescent="0.2">
      <c r="B7731" s="9"/>
    </row>
    <row r="7732" spans="2:2" ht="15.75" customHeight="1" x14ac:dyDescent="0.2">
      <c r="B7732" s="9"/>
    </row>
    <row r="7733" spans="2:2" ht="15.75" customHeight="1" x14ac:dyDescent="0.2">
      <c r="B7733" s="9"/>
    </row>
    <row r="7734" spans="2:2" ht="15.75" customHeight="1" x14ac:dyDescent="0.2">
      <c r="B7734" s="9"/>
    </row>
    <row r="7735" spans="2:2" ht="15.75" customHeight="1" x14ac:dyDescent="0.2">
      <c r="B7735" s="9"/>
    </row>
    <row r="7736" spans="2:2" ht="15.75" customHeight="1" x14ac:dyDescent="0.2">
      <c r="B7736" s="9"/>
    </row>
    <row r="7737" spans="2:2" ht="15.75" customHeight="1" x14ac:dyDescent="0.2">
      <c r="B7737" s="9"/>
    </row>
    <row r="7738" spans="2:2" ht="15.75" customHeight="1" x14ac:dyDescent="0.2">
      <c r="B7738" s="9"/>
    </row>
    <row r="7739" spans="2:2" ht="15.75" customHeight="1" x14ac:dyDescent="0.2">
      <c r="B7739" s="9"/>
    </row>
    <row r="7740" spans="2:2" ht="15.75" customHeight="1" x14ac:dyDescent="0.2">
      <c r="B7740" s="9"/>
    </row>
    <row r="7741" spans="2:2" ht="15.75" customHeight="1" x14ac:dyDescent="0.2">
      <c r="B7741" s="9"/>
    </row>
    <row r="7742" spans="2:2" ht="15.75" customHeight="1" x14ac:dyDescent="0.2">
      <c r="B7742" s="9"/>
    </row>
    <row r="7743" spans="2:2" ht="15.75" customHeight="1" x14ac:dyDescent="0.2">
      <c r="B7743" s="9"/>
    </row>
    <row r="7744" spans="2:2" ht="15.75" customHeight="1" x14ac:dyDescent="0.2">
      <c r="B7744" s="9"/>
    </row>
    <row r="7745" spans="2:2" ht="15.75" customHeight="1" x14ac:dyDescent="0.2">
      <c r="B7745" s="9"/>
    </row>
    <row r="7746" spans="2:2" ht="15.75" customHeight="1" x14ac:dyDescent="0.2">
      <c r="B7746" s="9"/>
    </row>
    <row r="7747" spans="2:2" ht="15.75" customHeight="1" x14ac:dyDescent="0.2">
      <c r="B7747" s="9"/>
    </row>
    <row r="7748" spans="2:2" ht="15.75" customHeight="1" x14ac:dyDescent="0.2">
      <c r="B7748" s="9"/>
    </row>
    <row r="7749" spans="2:2" ht="15.75" customHeight="1" x14ac:dyDescent="0.2">
      <c r="B7749" s="9"/>
    </row>
    <row r="7750" spans="2:2" ht="15.75" customHeight="1" x14ac:dyDescent="0.2">
      <c r="B7750" s="9"/>
    </row>
    <row r="7751" spans="2:2" ht="15.75" customHeight="1" x14ac:dyDescent="0.2">
      <c r="B7751" s="9"/>
    </row>
    <row r="7752" spans="2:2" ht="15.75" customHeight="1" x14ac:dyDescent="0.2">
      <c r="B7752" s="9"/>
    </row>
    <row r="7753" spans="2:2" ht="15.75" customHeight="1" x14ac:dyDescent="0.2">
      <c r="B7753" s="9"/>
    </row>
    <row r="7754" spans="2:2" ht="15.75" customHeight="1" x14ac:dyDescent="0.2">
      <c r="B7754" s="9"/>
    </row>
    <row r="7755" spans="2:2" ht="15.75" customHeight="1" x14ac:dyDescent="0.2">
      <c r="B7755" s="9"/>
    </row>
    <row r="7756" spans="2:2" ht="15.75" customHeight="1" x14ac:dyDescent="0.2">
      <c r="B7756" s="9"/>
    </row>
    <row r="7757" spans="2:2" ht="15.75" customHeight="1" x14ac:dyDescent="0.2">
      <c r="B7757" s="9"/>
    </row>
    <row r="7758" spans="2:2" ht="15.75" customHeight="1" x14ac:dyDescent="0.2">
      <c r="B7758" s="9"/>
    </row>
    <row r="7759" spans="2:2" ht="15.75" customHeight="1" x14ac:dyDescent="0.2">
      <c r="B7759" s="9"/>
    </row>
    <row r="7760" spans="2:2" ht="15.75" customHeight="1" x14ac:dyDescent="0.2">
      <c r="B7760" s="9"/>
    </row>
    <row r="7761" spans="2:2" ht="15.75" customHeight="1" x14ac:dyDescent="0.2">
      <c r="B7761" s="9"/>
    </row>
    <row r="7762" spans="2:2" ht="15.75" customHeight="1" x14ac:dyDescent="0.2">
      <c r="B7762" s="9"/>
    </row>
    <row r="7763" spans="2:2" ht="15.75" customHeight="1" x14ac:dyDescent="0.2">
      <c r="B7763" s="9"/>
    </row>
    <row r="7764" spans="2:2" ht="15.75" customHeight="1" x14ac:dyDescent="0.2">
      <c r="B7764" s="9"/>
    </row>
    <row r="7765" spans="2:2" ht="15.75" customHeight="1" x14ac:dyDescent="0.2">
      <c r="B7765" s="9"/>
    </row>
    <row r="7766" spans="2:2" ht="15.75" customHeight="1" x14ac:dyDescent="0.2">
      <c r="B7766" s="9"/>
    </row>
    <row r="7767" spans="2:2" ht="15.75" customHeight="1" x14ac:dyDescent="0.2">
      <c r="B7767" s="9"/>
    </row>
    <row r="7768" spans="2:2" ht="15.75" customHeight="1" x14ac:dyDescent="0.2">
      <c r="B7768" s="9"/>
    </row>
    <row r="7769" spans="2:2" ht="15.75" customHeight="1" x14ac:dyDescent="0.2">
      <c r="B7769" s="9"/>
    </row>
    <row r="7770" spans="2:2" ht="15.75" customHeight="1" x14ac:dyDescent="0.2">
      <c r="B7770" s="9"/>
    </row>
    <row r="7771" spans="2:2" ht="15.75" customHeight="1" x14ac:dyDescent="0.2">
      <c r="B7771" s="9"/>
    </row>
    <row r="7772" spans="2:2" ht="15.75" customHeight="1" x14ac:dyDescent="0.2">
      <c r="B7772" s="9"/>
    </row>
    <row r="7773" spans="2:2" ht="15.75" customHeight="1" x14ac:dyDescent="0.2">
      <c r="B7773" s="9"/>
    </row>
    <row r="7774" spans="2:2" ht="15.75" customHeight="1" x14ac:dyDescent="0.2">
      <c r="B7774" s="9"/>
    </row>
    <row r="7775" spans="2:2" ht="15.75" customHeight="1" x14ac:dyDescent="0.2">
      <c r="B7775" s="9"/>
    </row>
    <row r="7776" spans="2:2" ht="15.75" customHeight="1" x14ac:dyDescent="0.2">
      <c r="B7776" s="9"/>
    </row>
    <row r="7777" spans="2:2" ht="15.75" customHeight="1" x14ac:dyDescent="0.2">
      <c r="B7777" s="9"/>
    </row>
    <row r="7778" spans="2:2" ht="15.75" customHeight="1" x14ac:dyDescent="0.2">
      <c r="B7778" s="9"/>
    </row>
    <row r="7779" spans="2:2" ht="15.75" customHeight="1" x14ac:dyDescent="0.2">
      <c r="B7779" s="9"/>
    </row>
    <row r="7780" spans="2:2" ht="15.75" customHeight="1" x14ac:dyDescent="0.2">
      <c r="B7780" s="9"/>
    </row>
    <row r="7781" spans="2:2" ht="15.75" customHeight="1" x14ac:dyDescent="0.2">
      <c r="B7781" s="9"/>
    </row>
    <row r="7782" spans="2:2" ht="15.75" customHeight="1" x14ac:dyDescent="0.2">
      <c r="B7782" s="9"/>
    </row>
    <row r="7783" spans="2:2" ht="15.75" customHeight="1" x14ac:dyDescent="0.2">
      <c r="B7783" s="9"/>
    </row>
    <row r="7784" spans="2:2" ht="15.75" customHeight="1" x14ac:dyDescent="0.2">
      <c r="B7784" s="9"/>
    </row>
    <row r="7785" spans="2:2" ht="15.75" customHeight="1" x14ac:dyDescent="0.2">
      <c r="B7785" s="9"/>
    </row>
    <row r="7786" spans="2:2" ht="15.75" customHeight="1" x14ac:dyDescent="0.2">
      <c r="B7786" s="9"/>
    </row>
    <row r="7787" spans="2:2" ht="15.75" customHeight="1" x14ac:dyDescent="0.2">
      <c r="B7787" s="9"/>
    </row>
    <row r="7788" spans="2:2" ht="15.75" customHeight="1" x14ac:dyDescent="0.2">
      <c r="B7788" s="9"/>
    </row>
    <row r="7789" spans="2:2" ht="15.75" customHeight="1" x14ac:dyDescent="0.2">
      <c r="B7789" s="9"/>
    </row>
    <row r="7790" spans="2:2" ht="15.75" customHeight="1" x14ac:dyDescent="0.2">
      <c r="B7790" s="9"/>
    </row>
    <row r="7791" spans="2:2" ht="15.75" customHeight="1" x14ac:dyDescent="0.2">
      <c r="B7791" s="9"/>
    </row>
    <row r="7792" spans="2:2" ht="15.75" customHeight="1" x14ac:dyDescent="0.2">
      <c r="B7792" s="9"/>
    </row>
    <row r="7793" spans="2:2" ht="15.75" customHeight="1" x14ac:dyDescent="0.2">
      <c r="B7793" s="9"/>
    </row>
    <row r="7794" spans="2:2" ht="15.75" customHeight="1" x14ac:dyDescent="0.2">
      <c r="B7794" s="9"/>
    </row>
    <row r="7795" spans="2:2" ht="15.75" customHeight="1" x14ac:dyDescent="0.2">
      <c r="B7795" s="9"/>
    </row>
    <row r="7796" spans="2:2" ht="15.75" customHeight="1" x14ac:dyDescent="0.2">
      <c r="B7796" s="9"/>
    </row>
    <row r="7797" spans="2:2" ht="15.75" customHeight="1" x14ac:dyDescent="0.2">
      <c r="B7797" s="9"/>
    </row>
    <row r="7798" spans="2:2" ht="15.75" customHeight="1" x14ac:dyDescent="0.2">
      <c r="B7798" s="9"/>
    </row>
    <row r="7799" spans="2:2" ht="15.75" customHeight="1" x14ac:dyDescent="0.2">
      <c r="B7799" s="9"/>
    </row>
    <row r="7800" spans="2:2" ht="15.75" customHeight="1" x14ac:dyDescent="0.2">
      <c r="B7800" s="9"/>
    </row>
    <row r="7801" spans="2:2" ht="15.75" customHeight="1" x14ac:dyDescent="0.2">
      <c r="B7801" s="9"/>
    </row>
    <row r="7802" spans="2:2" ht="15.75" customHeight="1" x14ac:dyDescent="0.2">
      <c r="B7802" s="9"/>
    </row>
    <row r="7803" spans="2:2" ht="15.75" customHeight="1" x14ac:dyDescent="0.2">
      <c r="B7803" s="9"/>
    </row>
    <row r="7804" spans="2:2" ht="15.75" customHeight="1" x14ac:dyDescent="0.2">
      <c r="B7804" s="9"/>
    </row>
    <row r="7805" spans="2:2" ht="15.75" customHeight="1" x14ac:dyDescent="0.2">
      <c r="B7805" s="9"/>
    </row>
    <row r="7806" spans="2:2" ht="15.75" customHeight="1" x14ac:dyDescent="0.2">
      <c r="B7806" s="9"/>
    </row>
    <row r="7807" spans="2:2" ht="15.75" customHeight="1" x14ac:dyDescent="0.2">
      <c r="B7807" s="9"/>
    </row>
    <row r="7808" spans="2:2" ht="15.75" customHeight="1" x14ac:dyDescent="0.2">
      <c r="B7808" s="9"/>
    </row>
    <row r="7809" spans="2:2" ht="15.75" customHeight="1" x14ac:dyDescent="0.2">
      <c r="B7809" s="9"/>
    </row>
    <row r="7810" spans="2:2" ht="15.75" customHeight="1" x14ac:dyDescent="0.2">
      <c r="B7810" s="9"/>
    </row>
    <row r="7811" spans="2:2" ht="15.75" customHeight="1" x14ac:dyDescent="0.2">
      <c r="B7811" s="9"/>
    </row>
    <row r="7812" spans="2:2" ht="15.75" customHeight="1" x14ac:dyDescent="0.2">
      <c r="B7812" s="9"/>
    </row>
    <row r="7813" spans="2:2" ht="15.75" customHeight="1" x14ac:dyDescent="0.2">
      <c r="B7813" s="9"/>
    </row>
    <row r="7814" spans="2:2" ht="15.75" customHeight="1" x14ac:dyDescent="0.2">
      <c r="B7814" s="9"/>
    </row>
    <row r="7815" spans="2:2" ht="15.75" customHeight="1" x14ac:dyDescent="0.2">
      <c r="B7815" s="9"/>
    </row>
    <row r="7816" spans="2:2" ht="15.75" customHeight="1" x14ac:dyDescent="0.2">
      <c r="B7816" s="9"/>
    </row>
    <row r="7817" spans="2:2" ht="15.75" customHeight="1" x14ac:dyDescent="0.2">
      <c r="B7817" s="9"/>
    </row>
    <row r="7818" spans="2:2" ht="15.75" customHeight="1" x14ac:dyDescent="0.2">
      <c r="B7818" s="9"/>
    </row>
    <row r="7819" spans="2:2" ht="15.75" customHeight="1" x14ac:dyDescent="0.2">
      <c r="B7819" s="9"/>
    </row>
    <row r="7820" spans="2:2" ht="15.75" customHeight="1" x14ac:dyDescent="0.2">
      <c r="B7820" s="9"/>
    </row>
    <row r="7821" spans="2:2" ht="15.75" customHeight="1" x14ac:dyDescent="0.2">
      <c r="B7821" s="9"/>
    </row>
    <row r="7822" spans="2:2" ht="15.75" customHeight="1" x14ac:dyDescent="0.2">
      <c r="B7822" s="9"/>
    </row>
    <row r="7823" spans="2:2" ht="15.75" customHeight="1" x14ac:dyDescent="0.2">
      <c r="B7823" s="9"/>
    </row>
    <row r="7824" spans="2:2" ht="15.75" customHeight="1" x14ac:dyDescent="0.2">
      <c r="B7824" s="9"/>
    </row>
    <row r="7825" spans="2:2" ht="15.75" customHeight="1" x14ac:dyDescent="0.2">
      <c r="B7825" s="9"/>
    </row>
    <row r="7826" spans="2:2" ht="15.75" customHeight="1" x14ac:dyDescent="0.2">
      <c r="B7826" s="9"/>
    </row>
    <row r="7827" spans="2:2" ht="15.75" customHeight="1" x14ac:dyDescent="0.2">
      <c r="B7827" s="9"/>
    </row>
    <row r="7828" spans="2:2" ht="15.75" customHeight="1" x14ac:dyDescent="0.2">
      <c r="B7828" s="9"/>
    </row>
    <row r="7829" spans="2:2" ht="15.75" customHeight="1" x14ac:dyDescent="0.2">
      <c r="B7829" s="9"/>
    </row>
    <row r="7830" spans="2:2" ht="15.75" customHeight="1" x14ac:dyDescent="0.2">
      <c r="B7830" s="9"/>
    </row>
    <row r="7831" spans="2:2" ht="15.75" customHeight="1" x14ac:dyDescent="0.2">
      <c r="B7831" s="9"/>
    </row>
    <row r="7832" spans="2:2" ht="15.75" customHeight="1" x14ac:dyDescent="0.2">
      <c r="B7832" s="9"/>
    </row>
    <row r="7833" spans="2:2" ht="15.75" customHeight="1" x14ac:dyDescent="0.2">
      <c r="B7833" s="9"/>
    </row>
    <row r="7834" spans="2:2" ht="15.75" customHeight="1" x14ac:dyDescent="0.2">
      <c r="B7834" s="9"/>
    </row>
    <row r="7835" spans="2:2" ht="15.75" customHeight="1" x14ac:dyDescent="0.2">
      <c r="B7835" s="9"/>
    </row>
    <row r="7836" spans="2:2" ht="15.75" customHeight="1" x14ac:dyDescent="0.2">
      <c r="B7836" s="9"/>
    </row>
    <row r="7837" spans="2:2" ht="15.75" customHeight="1" x14ac:dyDescent="0.2">
      <c r="B7837" s="9"/>
    </row>
    <row r="7838" spans="2:2" ht="15.75" customHeight="1" x14ac:dyDescent="0.2">
      <c r="B7838" s="9"/>
    </row>
    <row r="7839" spans="2:2" ht="15.75" customHeight="1" x14ac:dyDescent="0.2">
      <c r="B7839" s="9"/>
    </row>
    <row r="7840" spans="2:2" ht="15.75" customHeight="1" x14ac:dyDescent="0.2">
      <c r="B7840" s="9"/>
    </row>
    <row r="7841" spans="2:2" ht="15.75" customHeight="1" x14ac:dyDescent="0.2">
      <c r="B7841" s="9"/>
    </row>
    <row r="7842" spans="2:2" ht="15.75" customHeight="1" x14ac:dyDescent="0.2">
      <c r="B7842" s="9"/>
    </row>
    <row r="7843" spans="2:2" ht="15.75" customHeight="1" x14ac:dyDescent="0.2">
      <c r="B7843" s="9"/>
    </row>
    <row r="7844" spans="2:2" ht="15.75" customHeight="1" x14ac:dyDescent="0.2">
      <c r="B7844" s="9"/>
    </row>
    <row r="7845" spans="2:2" ht="15.75" customHeight="1" x14ac:dyDescent="0.2">
      <c r="B7845" s="9"/>
    </row>
    <row r="7846" spans="2:2" ht="15.75" customHeight="1" x14ac:dyDescent="0.2">
      <c r="B7846" s="9"/>
    </row>
    <row r="7847" spans="2:2" ht="15.75" customHeight="1" x14ac:dyDescent="0.2">
      <c r="B7847" s="9"/>
    </row>
    <row r="7848" spans="2:2" ht="15.75" customHeight="1" x14ac:dyDescent="0.2">
      <c r="B7848" s="9"/>
    </row>
    <row r="7849" spans="2:2" ht="15.75" customHeight="1" x14ac:dyDescent="0.2">
      <c r="B7849" s="9"/>
    </row>
    <row r="7850" spans="2:2" ht="15.75" customHeight="1" x14ac:dyDescent="0.2">
      <c r="B7850" s="9"/>
    </row>
    <row r="7851" spans="2:2" ht="15.75" customHeight="1" x14ac:dyDescent="0.2">
      <c r="B7851" s="9"/>
    </row>
    <row r="7852" spans="2:2" ht="15.75" customHeight="1" x14ac:dyDescent="0.2">
      <c r="B7852" s="9"/>
    </row>
    <row r="7853" spans="2:2" ht="15.75" customHeight="1" x14ac:dyDescent="0.2">
      <c r="B7853" s="9"/>
    </row>
    <row r="7854" spans="2:2" ht="15.75" customHeight="1" x14ac:dyDescent="0.2">
      <c r="B7854" s="9"/>
    </row>
    <row r="7855" spans="2:2" ht="15.75" customHeight="1" x14ac:dyDescent="0.2">
      <c r="B7855" s="9"/>
    </row>
    <row r="7856" spans="2:2" ht="15.75" customHeight="1" x14ac:dyDescent="0.2">
      <c r="B7856" s="9"/>
    </row>
    <row r="7857" spans="2:2" ht="15.75" customHeight="1" x14ac:dyDescent="0.2">
      <c r="B7857" s="9"/>
    </row>
    <row r="7858" spans="2:2" ht="15.75" customHeight="1" x14ac:dyDescent="0.2">
      <c r="B7858" s="9"/>
    </row>
    <row r="7859" spans="2:2" ht="15.75" customHeight="1" x14ac:dyDescent="0.2">
      <c r="B7859" s="9"/>
    </row>
    <row r="7860" spans="2:2" ht="15.75" customHeight="1" x14ac:dyDescent="0.2">
      <c r="B7860" s="9"/>
    </row>
    <row r="7861" spans="2:2" ht="15.75" customHeight="1" x14ac:dyDescent="0.2">
      <c r="B7861" s="9"/>
    </row>
    <row r="7862" spans="2:2" ht="15.75" customHeight="1" x14ac:dyDescent="0.2">
      <c r="B7862" s="9"/>
    </row>
    <row r="7863" spans="2:2" ht="15.75" customHeight="1" x14ac:dyDescent="0.2">
      <c r="B7863" s="9"/>
    </row>
    <row r="7864" spans="2:2" ht="15.75" customHeight="1" x14ac:dyDescent="0.2">
      <c r="B7864" s="9"/>
    </row>
    <row r="7865" spans="2:2" ht="15.75" customHeight="1" x14ac:dyDescent="0.2">
      <c r="B7865" s="9"/>
    </row>
    <row r="7866" spans="2:2" ht="15.75" customHeight="1" x14ac:dyDescent="0.2">
      <c r="B7866" s="9"/>
    </row>
    <row r="7867" spans="2:2" ht="15.75" customHeight="1" x14ac:dyDescent="0.2">
      <c r="B7867" s="9"/>
    </row>
    <row r="7868" spans="2:2" ht="15.75" customHeight="1" x14ac:dyDescent="0.2">
      <c r="B7868" s="9"/>
    </row>
    <row r="7869" spans="2:2" ht="15.75" customHeight="1" x14ac:dyDescent="0.2">
      <c r="B7869" s="9"/>
    </row>
    <row r="7870" spans="2:2" ht="15.75" customHeight="1" x14ac:dyDescent="0.2">
      <c r="B7870" s="9"/>
    </row>
    <row r="7871" spans="2:2" ht="15.75" customHeight="1" x14ac:dyDescent="0.2">
      <c r="B7871" s="9"/>
    </row>
    <row r="7872" spans="2:2" ht="15.75" customHeight="1" x14ac:dyDescent="0.2">
      <c r="B7872" s="9"/>
    </row>
    <row r="7873" spans="2:2" ht="15.75" customHeight="1" x14ac:dyDescent="0.2">
      <c r="B7873" s="9"/>
    </row>
    <row r="7874" spans="2:2" ht="15.75" customHeight="1" x14ac:dyDescent="0.2">
      <c r="B7874" s="9"/>
    </row>
    <row r="7875" spans="2:2" ht="15.75" customHeight="1" x14ac:dyDescent="0.2">
      <c r="B7875" s="9"/>
    </row>
    <row r="7876" spans="2:2" ht="15.75" customHeight="1" x14ac:dyDescent="0.2">
      <c r="B7876" s="9"/>
    </row>
    <row r="7877" spans="2:2" ht="15.75" customHeight="1" x14ac:dyDescent="0.2">
      <c r="B7877" s="9"/>
    </row>
    <row r="7878" spans="2:2" ht="15.75" customHeight="1" x14ac:dyDescent="0.2">
      <c r="B7878" s="9"/>
    </row>
    <row r="7879" spans="2:2" ht="15.75" customHeight="1" x14ac:dyDescent="0.2">
      <c r="B7879" s="9"/>
    </row>
    <row r="7880" spans="2:2" ht="15.75" customHeight="1" x14ac:dyDescent="0.2">
      <c r="B7880" s="9"/>
    </row>
    <row r="7881" spans="2:2" ht="15.75" customHeight="1" x14ac:dyDescent="0.2">
      <c r="B7881" s="9"/>
    </row>
    <row r="7882" spans="2:2" ht="15.75" customHeight="1" x14ac:dyDescent="0.2">
      <c r="B7882" s="9"/>
    </row>
    <row r="7883" spans="2:2" ht="15.75" customHeight="1" x14ac:dyDescent="0.2">
      <c r="B7883" s="9"/>
    </row>
    <row r="7884" spans="2:2" ht="15.75" customHeight="1" x14ac:dyDescent="0.2">
      <c r="B7884" s="9"/>
    </row>
    <row r="7885" spans="2:2" ht="15.75" customHeight="1" x14ac:dyDescent="0.2">
      <c r="B7885" s="9"/>
    </row>
    <row r="7886" spans="2:2" ht="15.75" customHeight="1" x14ac:dyDescent="0.2">
      <c r="B7886" s="9"/>
    </row>
    <row r="7887" spans="2:2" ht="15.75" customHeight="1" x14ac:dyDescent="0.2">
      <c r="B7887" s="9"/>
    </row>
    <row r="7888" spans="2:2" ht="15.75" customHeight="1" x14ac:dyDescent="0.2">
      <c r="B7888" s="9"/>
    </row>
    <row r="7889" spans="2:2" ht="15.75" customHeight="1" x14ac:dyDescent="0.2">
      <c r="B7889" s="9"/>
    </row>
    <row r="7890" spans="2:2" ht="15.75" customHeight="1" x14ac:dyDescent="0.2">
      <c r="B7890" s="9"/>
    </row>
    <row r="7891" spans="2:2" ht="15.75" customHeight="1" x14ac:dyDescent="0.2">
      <c r="B7891" s="9"/>
    </row>
    <row r="7892" spans="2:2" ht="15.75" customHeight="1" x14ac:dyDescent="0.2">
      <c r="B7892" s="9"/>
    </row>
    <row r="7893" spans="2:2" ht="15.75" customHeight="1" x14ac:dyDescent="0.2">
      <c r="B7893" s="9"/>
    </row>
    <row r="7894" spans="2:2" ht="15.75" customHeight="1" x14ac:dyDescent="0.2">
      <c r="B7894" s="9"/>
    </row>
    <row r="7895" spans="2:2" ht="15.75" customHeight="1" x14ac:dyDescent="0.2">
      <c r="B7895" s="9"/>
    </row>
    <row r="7896" spans="2:2" ht="15.75" customHeight="1" x14ac:dyDescent="0.2">
      <c r="B7896" s="9"/>
    </row>
    <row r="7897" spans="2:2" ht="15.75" customHeight="1" x14ac:dyDescent="0.2">
      <c r="B7897" s="9"/>
    </row>
    <row r="7898" spans="2:2" ht="15.75" customHeight="1" x14ac:dyDescent="0.2">
      <c r="B7898" s="9"/>
    </row>
    <row r="7899" spans="2:2" ht="15.75" customHeight="1" x14ac:dyDescent="0.2">
      <c r="B7899" s="9"/>
    </row>
    <row r="7900" spans="2:2" ht="15.75" customHeight="1" x14ac:dyDescent="0.2">
      <c r="B7900" s="9"/>
    </row>
    <row r="7901" spans="2:2" ht="15.75" customHeight="1" x14ac:dyDescent="0.2">
      <c r="B7901" s="9"/>
    </row>
    <row r="7902" spans="2:2" ht="15.75" customHeight="1" x14ac:dyDescent="0.2">
      <c r="B7902" s="9"/>
    </row>
    <row r="7903" spans="2:2" ht="15.75" customHeight="1" x14ac:dyDescent="0.2">
      <c r="B7903" s="9"/>
    </row>
    <row r="7904" spans="2:2" ht="15.75" customHeight="1" x14ac:dyDescent="0.2">
      <c r="B7904" s="9"/>
    </row>
    <row r="7905" spans="2:2" ht="15.75" customHeight="1" x14ac:dyDescent="0.2">
      <c r="B7905" s="9"/>
    </row>
    <row r="7906" spans="2:2" ht="15.75" customHeight="1" x14ac:dyDescent="0.2">
      <c r="B7906" s="9"/>
    </row>
    <row r="7907" spans="2:2" ht="15.75" customHeight="1" x14ac:dyDescent="0.2">
      <c r="B7907" s="9"/>
    </row>
    <row r="7908" spans="2:2" ht="15.75" customHeight="1" x14ac:dyDescent="0.2">
      <c r="B7908" s="9"/>
    </row>
    <row r="7909" spans="2:2" ht="15.75" customHeight="1" x14ac:dyDescent="0.2">
      <c r="B7909" s="9"/>
    </row>
    <row r="7910" spans="2:2" ht="15.75" customHeight="1" x14ac:dyDescent="0.2">
      <c r="B7910" s="9"/>
    </row>
    <row r="7911" spans="2:2" ht="15.75" customHeight="1" x14ac:dyDescent="0.2">
      <c r="B7911" s="9"/>
    </row>
    <row r="7912" spans="2:2" ht="15.75" customHeight="1" x14ac:dyDescent="0.2">
      <c r="B7912" s="9"/>
    </row>
    <row r="7913" spans="2:2" ht="15.75" customHeight="1" x14ac:dyDescent="0.2">
      <c r="B7913" s="9"/>
    </row>
    <row r="7914" spans="2:2" ht="15.75" customHeight="1" x14ac:dyDescent="0.2">
      <c r="B7914" s="9"/>
    </row>
    <row r="7915" spans="2:2" ht="15.75" customHeight="1" x14ac:dyDescent="0.2">
      <c r="B7915" s="9"/>
    </row>
    <row r="7916" spans="2:2" ht="15.75" customHeight="1" x14ac:dyDescent="0.2">
      <c r="B7916" s="9"/>
    </row>
    <row r="7917" spans="2:2" ht="15.75" customHeight="1" x14ac:dyDescent="0.2">
      <c r="B7917" s="9"/>
    </row>
    <row r="7918" spans="2:2" ht="15.75" customHeight="1" x14ac:dyDescent="0.2">
      <c r="B7918" s="9"/>
    </row>
    <row r="7919" spans="2:2" ht="15.75" customHeight="1" x14ac:dyDescent="0.2">
      <c r="B7919" s="9"/>
    </row>
    <row r="7920" spans="2:2" ht="15.75" customHeight="1" x14ac:dyDescent="0.2">
      <c r="B7920" s="9"/>
    </row>
    <row r="7921" spans="2:2" ht="15.75" customHeight="1" x14ac:dyDescent="0.2">
      <c r="B7921" s="9"/>
    </row>
    <row r="7922" spans="2:2" ht="15.75" customHeight="1" x14ac:dyDescent="0.2">
      <c r="B7922" s="9"/>
    </row>
    <row r="7923" spans="2:2" ht="15.75" customHeight="1" x14ac:dyDescent="0.2">
      <c r="B7923" s="9"/>
    </row>
    <row r="7924" spans="2:2" ht="15.75" customHeight="1" x14ac:dyDescent="0.2">
      <c r="B7924" s="9"/>
    </row>
    <row r="7925" spans="2:2" ht="15.75" customHeight="1" x14ac:dyDescent="0.2">
      <c r="B7925" s="9"/>
    </row>
    <row r="7926" spans="2:2" ht="15.75" customHeight="1" x14ac:dyDescent="0.2">
      <c r="B7926" s="9"/>
    </row>
    <row r="7927" spans="2:2" ht="15.75" customHeight="1" x14ac:dyDescent="0.2">
      <c r="B7927" s="9"/>
    </row>
    <row r="7928" spans="2:2" ht="15.75" customHeight="1" x14ac:dyDescent="0.2">
      <c r="B7928" s="9"/>
    </row>
    <row r="7929" spans="2:2" ht="15.75" customHeight="1" x14ac:dyDescent="0.2">
      <c r="B7929" s="9"/>
    </row>
    <row r="7930" spans="2:2" ht="15.75" customHeight="1" x14ac:dyDescent="0.2">
      <c r="B7930" s="9"/>
    </row>
    <row r="7931" spans="2:2" ht="15.75" customHeight="1" x14ac:dyDescent="0.2">
      <c r="B7931" s="9"/>
    </row>
    <row r="7932" spans="2:2" ht="15.75" customHeight="1" x14ac:dyDescent="0.2">
      <c r="B7932" s="9"/>
    </row>
    <row r="7933" spans="2:2" ht="15.75" customHeight="1" x14ac:dyDescent="0.2">
      <c r="B7933" s="9"/>
    </row>
    <row r="7934" spans="2:2" ht="15.75" customHeight="1" x14ac:dyDescent="0.2">
      <c r="B7934" s="9"/>
    </row>
    <row r="7935" spans="2:2" ht="15.75" customHeight="1" x14ac:dyDescent="0.2">
      <c r="B7935" s="9"/>
    </row>
    <row r="7936" spans="2:2" ht="15.75" customHeight="1" x14ac:dyDescent="0.2">
      <c r="B7936" s="9"/>
    </row>
    <row r="7937" spans="2:2" ht="15.75" customHeight="1" x14ac:dyDescent="0.2">
      <c r="B7937" s="9"/>
    </row>
    <row r="7938" spans="2:2" ht="15.75" customHeight="1" x14ac:dyDescent="0.2">
      <c r="B7938" s="9"/>
    </row>
    <row r="7939" spans="2:2" ht="15.75" customHeight="1" x14ac:dyDescent="0.2">
      <c r="B7939" s="9"/>
    </row>
    <row r="7940" spans="2:2" ht="15.75" customHeight="1" x14ac:dyDescent="0.2">
      <c r="B7940" s="9"/>
    </row>
    <row r="7941" spans="2:2" ht="15.75" customHeight="1" x14ac:dyDescent="0.2">
      <c r="B7941" s="9"/>
    </row>
    <row r="7942" spans="2:2" ht="15.75" customHeight="1" x14ac:dyDescent="0.2">
      <c r="B7942" s="9"/>
    </row>
    <row r="7943" spans="2:2" ht="15.75" customHeight="1" x14ac:dyDescent="0.2">
      <c r="B7943" s="9"/>
    </row>
    <row r="7944" spans="2:2" ht="15.75" customHeight="1" x14ac:dyDescent="0.2">
      <c r="B7944" s="9"/>
    </row>
    <row r="7945" spans="2:2" ht="15.75" customHeight="1" x14ac:dyDescent="0.2">
      <c r="B7945" s="9"/>
    </row>
    <row r="7946" spans="2:2" ht="15.75" customHeight="1" x14ac:dyDescent="0.2">
      <c r="B7946" s="9"/>
    </row>
    <row r="7947" spans="2:2" ht="15.75" customHeight="1" x14ac:dyDescent="0.2">
      <c r="B7947" s="9"/>
    </row>
    <row r="7948" spans="2:2" ht="15.75" customHeight="1" x14ac:dyDescent="0.2">
      <c r="B7948" s="9"/>
    </row>
    <row r="7949" spans="2:2" ht="15.75" customHeight="1" x14ac:dyDescent="0.2">
      <c r="B7949" s="9"/>
    </row>
    <row r="7950" spans="2:2" ht="15.75" customHeight="1" x14ac:dyDescent="0.2">
      <c r="B7950" s="9"/>
    </row>
    <row r="7951" spans="2:2" ht="15.75" customHeight="1" x14ac:dyDescent="0.2">
      <c r="B7951" s="9"/>
    </row>
    <row r="7952" spans="2:2" ht="15.75" customHeight="1" x14ac:dyDescent="0.2">
      <c r="B7952" s="9"/>
    </row>
    <row r="7953" spans="2:2" ht="15.75" customHeight="1" x14ac:dyDescent="0.2">
      <c r="B7953" s="9"/>
    </row>
    <row r="7954" spans="2:2" ht="15.75" customHeight="1" x14ac:dyDescent="0.2">
      <c r="B7954" s="9"/>
    </row>
    <row r="7955" spans="2:2" ht="15.75" customHeight="1" x14ac:dyDescent="0.2">
      <c r="B7955" s="9"/>
    </row>
    <row r="7956" spans="2:2" ht="15.75" customHeight="1" x14ac:dyDescent="0.2">
      <c r="B7956" s="9"/>
    </row>
    <row r="7957" spans="2:2" ht="15.75" customHeight="1" x14ac:dyDescent="0.2">
      <c r="B7957" s="9"/>
    </row>
    <row r="7958" spans="2:2" ht="15.75" customHeight="1" x14ac:dyDescent="0.2">
      <c r="B7958" s="9"/>
    </row>
    <row r="7959" spans="2:2" ht="15.75" customHeight="1" x14ac:dyDescent="0.2">
      <c r="B7959" s="9"/>
    </row>
    <row r="7960" spans="2:2" ht="15.75" customHeight="1" x14ac:dyDescent="0.2">
      <c r="B7960" s="9"/>
    </row>
    <row r="7961" spans="2:2" ht="15.75" customHeight="1" x14ac:dyDescent="0.2">
      <c r="B7961" s="9"/>
    </row>
    <row r="7962" spans="2:2" ht="15.75" customHeight="1" x14ac:dyDescent="0.2">
      <c r="B7962" s="9"/>
    </row>
    <row r="7963" spans="2:2" ht="15.75" customHeight="1" x14ac:dyDescent="0.2">
      <c r="B7963" s="9"/>
    </row>
    <row r="7964" spans="2:2" ht="15.75" customHeight="1" x14ac:dyDescent="0.2">
      <c r="B7964" s="9"/>
    </row>
    <row r="7965" spans="2:2" ht="15.75" customHeight="1" x14ac:dyDescent="0.2">
      <c r="B7965" s="9"/>
    </row>
    <row r="7966" spans="2:2" ht="15.75" customHeight="1" x14ac:dyDescent="0.2">
      <c r="B7966" s="9"/>
    </row>
    <row r="7967" spans="2:2" ht="15.75" customHeight="1" x14ac:dyDescent="0.2">
      <c r="B7967" s="9"/>
    </row>
    <row r="7968" spans="2:2" ht="15.75" customHeight="1" x14ac:dyDescent="0.2">
      <c r="B7968" s="9"/>
    </row>
    <row r="7969" spans="2:2" ht="15.75" customHeight="1" x14ac:dyDescent="0.2">
      <c r="B7969" s="9"/>
    </row>
    <row r="7970" spans="2:2" ht="15.75" customHeight="1" x14ac:dyDescent="0.2">
      <c r="B7970" s="9"/>
    </row>
    <row r="7971" spans="2:2" ht="15.75" customHeight="1" x14ac:dyDescent="0.2">
      <c r="B7971" s="9"/>
    </row>
    <row r="7972" spans="2:2" ht="15.75" customHeight="1" x14ac:dyDescent="0.2">
      <c r="B7972" s="9"/>
    </row>
    <row r="7973" spans="2:2" ht="15.75" customHeight="1" x14ac:dyDescent="0.2">
      <c r="B7973" s="9"/>
    </row>
    <row r="7974" spans="2:2" ht="15.75" customHeight="1" x14ac:dyDescent="0.2">
      <c r="B7974" s="9"/>
    </row>
    <row r="7975" spans="2:2" ht="15.75" customHeight="1" x14ac:dyDescent="0.2">
      <c r="B7975" s="9"/>
    </row>
    <row r="7976" spans="2:2" ht="15.75" customHeight="1" x14ac:dyDescent="0.2">
      <c r="B7976" s="9"/>
    </row>
    <row r="7977" spans="2:2" ht="15.75" customHeight="1" x14ac:dyDescent="0.2">
      <c r="B7977" s="9"/>
    </row>
    <row r="7978" spans="2:2" ht="15.75" customHeight="1" x14ac:dyDescent="0.2">
      <c r="B7978" s="9"/>
    </row>
    <row r="7979" spans="2:2" ht="15.75" customHeight="1" x14ac:dyDescent="0.2">
      <c r="B7979" s="9"/>
    </row>
    <row r="7980" spans="2:2" ht="15.75" customHeight="1" x14ac:dyDescent="0.2">
      <c r="B7980" s="9"/>
    </row>
    <row r="7981" spans="2:2" ht="15.75" customHeight="1" x14ac:dyDescent="0.2">
      <c r="B7981" s="9"/>
    </row>
    <row r="7982" spans="2:2" ht="15.75" customHeight="1" x14ac:dyDescent="0.2">
      <c r="B7982" s="9"/>
    </row>
    <row r="7983" spans="2:2" ht="15.75" customHeight="1" x14ac:dyDescent="0.2">
      <c r="B7983" s="9"/>
    </row>
    <row r="7984" spans="2:2" ht="15.75" customHeight="1" x14ac:dyDescent="0.2">
      <c r="B7984" s="9"/>
    </row>
    <row r="7985" spans="2:2" ht="15.75" customHeight="1" x14ac:dyDescent="0.2">
      <c r="B7985" s="9"/>
    </row>
    <row r="7986" spans="2:2" ht="15.75" customHeight="1" x14ac:dyDescent="0.2">
      <c r="B7986" s="9"/>
    </row>
    <row r="7987" spans="2:2" ht="15.75" customHeight="1" x14ac:dyDescent="0.2">
      <c r="B7987" s="9"/>
    </row>
    <row r="7988" spans="2:2" ht="15.75" customHeight="1" x14ac:dyDescent="0.2">
      <c r="B7988" s="9"/>
    </row>
    <row r="7989" spans="2:2" ht="15.75" customHeight="1" x14ac:dyDescent="0.2">
      <c r="B7989" s="9"/>
    </row>
    <row r="7990" spans="2:2" ht="15.75" customHeight="1" x14ac:dyDescent="0.2">
      <c r="B7990" s="9"/>
    </row>
    <row r="7991" spans="2:2" ht="15.75" customHeight="1" x14ac:dyDescent="0.2">
      <c r="B7991" s="9"/>
    </row>
    <row r="7992" spans="2:2" ht="15.75" customHeight="1" x14ac:dyDescent="0.2">
      <c r="B7992" s="9"/>
    </row>
    <row r="7993" spans="2:2" ht="15.75" customHeight="1" x14ac:dyDescent="0.2">
      <c r="B7993" s="9"/>
    </row>
    <row r="7994" spans="2:2" ht="15.75" customHeight="1" x14ac:dyDescent="0.2">
      <c r="B7994" s="9"/>
    </row>
    <row r="7995" spans="2:2" ht="15.75" customHeight="1" x14ac:dyDescent="0.2">
      <c r="B7995" s="9"/>
    </row>
    <row r="7996" spans="2:2" ht="15.75" customHeight="1" x14ac:dyDescent="0.2">
      <c r="B7996" s="9"/>
    </row>
    <row r="7997" spans="2:2" ht="15.75" customHeight="1" x14ac:dyDescent="0.2">
      <c r="B7997" s="9"/>
    </row>
    <row r="7998" spans="2:2" ht="15.75" customHeight="1" x14ac:dyDescent="0.2">
      <c r="B7998" s="9"/>
    </row>
    <row r="7999" spans="2:2" ht="15.75" customHeight="1" x14ac:dyDescent="0.2">
      <c r="B7999" s="9"/>
    </row>
    <row r="8000" spans="2:2" ht="15.75" customHeight="1" x14ac:dyDescent="0.2">
      <c r="B8000" s="9"/>
    </row>
    <row r="8001" spans="2:2" ht="15.75" customHeight="1" x14ac:dyDescent="0.2">
      <c r="B8001" s="9"/>
    </row>
    <row r="8002" spans="2:2" ht="15.75" customHeight="1" x14ac:dyDescent="0.2">
      <c r="B8002" s="9"/>
    </row>
    <row r="8003" spans="2:2" ht="15.75" customHeight="1" x14ac:dyDescent="0.2">
      <c r="B8003" s="9"/>
    </row>
    <row r="8004" spans="2:2" ht="15.75" customHeight="1" x14ac:dyDescent="0.2">
      <c r="B8004" s="9"/>
    </row>
    <row r="8005" spans="2:2" ht="15.75" customHeight="1" x14ac:dyDescent="0.2">
      <c r="B8005" s="9"/>
    </row>
    <row r="8006" spans="2:2" ht="15.75" customHeight="1" x14ac:dyDescent="0.2">
      <c r="B8006" s="9"/>
    </row>
    <row r="8007" spans="2:2" ht="15.75" customHeight="1" x14ac:dyDescent="0.2">
      <c r="B8007" s="9"/>
    </row>
    <row r="8008" spans="2:2" ht="15.75" customHeight="1" x14ac:dyDescent="0.2">
      <c r="B8008" s="9"/>
    </row>
    <row r="8009" spans="2:2" ht="15.75" customHeight="1" x14ac:dyDescent="0.2">
      <c r="B8009" s="9"/>
    </row>
    <row r="8010" spans="2:2" ht="15.75" customHeight="1" x14ac:dyDescent="0.2">
      <c r="B8010" s="9"/>
    </row>
    <row r="8011" spans="2:2" ht="15.75" customHeight="1" x14ac:dyDescent="0.2">
      <c r="B8011" s="9"/>
    </row>
    <row r="8012" spans="2:2" ht="15.75" customHeight="1" x14ac:dyDescent="0.2">
      <c r="B8012" s="9"/>
    </row>
    <row r="8013" spans="2:2" ht="15.75" customHeight="1" x14ac:dyDescent="0.2">
      <c r="B8013" s="9"/>
    </row>
    <row r="8014" spans="2:2" ht="15.75" customHeight="1" x14ac:dyDescent="0.2">
      <c r="B8014" s="9"/>
    </row>
    <row r="8015" spans="2:2" ht="15.75" customHeight="1" x14ac:dyDescent="0.2">
      <c r="B8015" s="9"/>
    </row>
    <row r="8016" spans="2:2" ht="15.75" customHeight="1" x14ac:dyDescent="0.2">
      <c r="B8016" s="9"/>
    </row>
    <row r="8017" spans="2:2" ht="15.75" customHeight="1" x14ac:dyDescent="0.2">
      <c r="B8017" s="9"/>
    </row>
    <row r="8018" spans="2:2" ht="15.75" customHeight="1" x14ac:dyDescent="0.2">
      <c r="B8018" s="9"/>
    </row>
    <row r="8019" spans="2:2" ht="15.75" customHeight="1" x14ac:dyDescent="0.2">
      <c r="B8019" s="9"/>
    </row>
    <row r="8020" spans="2:2" ht="15.75" customHeight="1" x14ac:dyDescent="0.2">
      <c r="B8020" s="9"/>
    </row>
    <row r="8021" spans="2:2" ht="15.75" customHeight="1" x14ac:dyDescent="0.2">
      <c r="B8021" s="9"/>
    </row>
    <row r="8022" spans="2:2" ht="15.75" customHeight="1" x14ac:dyDescent="0.2">
      <c r="B8022" s="9"/>
    </row>
    <row r="8023" spans="2:2" ht="15.75" customHeight="1" x14ac:dyDescent="0.2">
      <c r="B8023" s="9"/>
    </row>
    <row r="8024" spans="2:2" ht="15.75" customHeight="1" x14ac:dyDescent="0.2">
      <c r="B8024" s="9"/>
    </row>
    <row r="8025" spans="2:2" ht="15.75" customHeight="1" x14ac:dyDescent="0.2">
      <c r="B8025" s="9"/>
    </row>
    <row r="8026" spans="2:2" ht="15.75" customHeight="1" x14ac:dyDescent="0.2">
      <c r="B8026" s="9"/>
    </row>
    <row r="8027" spans="2:2" ht="15.75" customHeight="1" x14ac:dyDescent="0.2">
      <c r="B8027" s="9"/>
    </row>
    <row r="8028" spans="2:2" ht="15.75" customHeight="1" x14ac:dyDescent="0.2">
      <c r="B8028" s="9"/>
    </row>
    <row r="8029" spans="2:2" ht="15.75" customHeight="1" x14ac:dyDescent="0.2">
      <c r="B8029" s="9"/>
    </row>
    <row r="8030" spans="2:2" ht="15.75" customHeight="1" x14ac:dyDescent="0.2">
      <c r="B8030" s="9"/>
    </row>
    <row r="8031" spans="2:2" ht="15.75" customHeight="1" x14ac:dyDescent="0.2">
      <c r="B8031" s="9"/>
    </row>
    <row r="8032" spans="2:2" ht="15.75" customHeight="1" x14ac:dyDescent="0.2">
      <c r="B8032" s="9"/>
    </row>
    <row r="8033" spans="2:2" ht="15.75" customHeight="1" x14ac:dyDescent="0.2">
      <c r="B8033" s="9"/>
    </row>
    <row r="8034" spans="2:2" ht="15.75" customHeight="1" x14ac:dyDescent="0.2">
      <c r="B8034" s="9"/>
    </row>
    <row r="8035" spans="2:2" ht="15.75" customHeight="1" x14ac:dyDescent="0.2">
      <c r="B8035" s="9"/>
    </row>
    <row r="8036" spans="2:2" ht="15.75" customHeight="1" x14ac:dyDescent="0.2">
      <c r="B8036" s="9"/>
    </row>
    <row r="8037" spans="2:2" ht="15.75" customHeight="1" x14ac:dyDescent="0.2">
      <c r="B8037" s="9"/>
    </row>
    <row r="8038" spans="2:2" ht="15.75" customHeight="1" x14ac:dyDescent="0.2">
      <c r="B8038" s="9"/>
    </row>
    <row r="8039" spans="2:2" ht="15.75" customHeight="1" x14ac:dyDescent="0.2">
      <c r="B8039" s="9"/>
    </row>
    <row r="8040" spans="2:2" ht="15.75" customHeight="1" x14ac:dyDescent="0.2">
      <c r="B8040" s="9"/>
    </row>
    <row r="8041" spans="2:2" ht="15.75" customHeight="1" x14ac:dyDescent="0.2">
      <c r="B8041" s="9"/>
    </row>
    <row r="8042" spans="2:2" ht="15.75" customHeight="1" x14ac:dyDescent="0.2">
      <c r="B8042" s="9"/>
    </row>
    <row r="8043" spans="2:2" ht="15.75" customHeight="1" x14ac:dyDescent="0.2">
      <c r="B8043" s="9"/>
    </row>
    <row r="8044" spans="2:2" ht="15.75" customHeight="1" x14ac:dyDescent="0.2">
      <c r="B8044" s="9"/>
    </row>
    <row r="8045" spans="2:2" ht="15.75" customHeight="1" x14ac:dyDescent="0.2">
      <c r="B8045" s="9"/>
    </row>
    <row r="8046" spans="2:2" ht="15.75" customHeight="1" x14ac:dyDescent="0.2">
      <c r="B8046" s="9"/>
    </row>
    <row r="8047" spans="2:2" ht="15.75" customHeight="1" x14ac:dyDescent="0.2">
      <c r="B8047" s="9"/>
    </row>
    <row r="8048" spans="2:2" ht="15.75" customHeight="1" x14ac:dyDescent="0.2">
      <c r="B8048" s="9"/>
    </row>
    <row r="8049" spans="2:2" ht="15.75" customHeight="1" x14ac:dyDescent="0.2">
      <c r="B8049" s="9"/>
    </row>
    <row r="8050" spans="2:2" ht="15.75" customHeight="1" x14ac:dyDescent="0.2">
      <c r="B8050" s="9"/>
    </row>
    <row r="8051" spans="2:2" ht="15.75" customHeight="1" x14ac:dyDescent="0.2">
      <c r="B8051" s="9"/>
    </row>
    <row r="8052" spans="2:2" ht="15.75" customHeight="1" x14ac:dyDescent="0.2">
      <c r="B8052" s="9"/>
    </row>
    <row r="8053" spans="2:2" ht="15.75" customHeight="1" x14ac:dyDescent="0.2">
      <c r="B8053" s="9"/>
    </row>
    <row r="8054" spans="2:2" ht="15.75" customHeight="1" x14ac:dyDescent="0.2">
      <c r="B8054" s="9"/>
    </row>
    <row r="8055" spans="2:2" ht="15.75" customHeight="1" x14ac:dyDescent="0.2">
      <c r="B8055" s="9"/>
    </row>
    <row r="8056" spans="2:2" ht="15.75" customHeight="1" x14ac:dyDescent="0.2">
      <c r="B8056" s="9"/>
    </row>
    <row r="8057" spans="2:2" ht="15.75" customHeight="1" x14ac:dyDescent="0.2">
      <c r="B8057" s="9"/>
    </row>
    <row r="8058" spans="2:2" ht="15.75" customHeight="1" x14ac:dyDescent="0.2">
      <c r="B8058" s="9"/>
    </row>
    <row r="8059" spans="2:2" ht="15.75" customHeight="1" x14ac:dyDescent="0.2">
      <c r="B8059" s="9"/>
    </row>
    <row r="8060" spans="2:2" ht="15.75" customHeight="1" x14ac:dyDescent="0.2">
      <c r="B8060" s="9"/>
    </row>
    <row r="8061" spans="2:2" ht="15.75" customHeight="1" x14ac:dyDescent="0.2">
      <c r="B8061" s="9"/>
    </row>
    <row r="8062" spans="2:2" ht="15.75" customHeight="1" x14ac:dyDescent="0.2">
      <c r="B8062" s="9"/>
    </row>
    <row r="8063" spans="2:2" ht="15.75" customHeight="1" x14ac:dyDescent="0.2">
      <c r="B8063" s="9"/>
    </row>
    <row r="8064" spans="2:2" ht="15.75" customHeight="1" x14ac:dyDescent="0.2">
      <c r="B8064" s="9"/>
    </row>
    <row r="8065" spans="2:2" ht="15.75" customHeight="1" x14ac:dyDescent="0.2">
      <c r="B8065" s="9"/>
    </row>
    <row r="8066" spans="2:2" ht="15.75" customHeight="1" x14ac:dyDescent="0.2">
      <c r="B8066" s="9"/>
    </row>
    <row r="8067" spans="2:2" ht="15.75" customHeight="1" x14ac:dyDescent="0.2">
      <c r="B8067" s="9"/>
    </row>
    <row r="8068" spans="2:2" ht="15.75" customHeight="1" x14ac:dyDescent="0.2">
      <c r="B8068" s="9"/>
    </row>
    <row r="8069" spans="2:2" ht="15.75" customHeight="1" x14ac:dyDescent="0.2">
      <c r="B8069" s="9"/>
    </row>
    <row r="8070" spans="2:2" ht="15.75" customHeight="1" x14ac:dyDescent="0.2">
      <c r="B8070" s="9"/>
    </row>
    <row r="8071" spans="2:2" ht="15.75" customHeight="1" x14ac:dyDescent="0.2">
      <c r="B8071" s="9"/>
    </row>
    <row r="8072" spans="2:2" ht="15.75" customHeight="1" x14ac:dyDescent="0.2">
      <c r="B8072" s="9"/>
    </row>
    <row r="8073" spans="2:2" ht="15.75" customHeight="1" x14ac:dyDescent="0.2">
      <c r="B8073" s="9"/>
    </row>
    <row r="8074" spans="2:2" ht="15.75" customHeight="1" x14ac:dyDescent="0.2">
      <c r="B8074" s="9"/>
    </row>
    <row r="8075" spans="2:2" ht="15.75" customHeight="1" x14ac:dyDescent="0.2">
      <c r="B8075" s="9"/>
    </row>
    <row r="8076" spans="2:2" ht="15.75" customHeight="1" x14ac:dyDescent="0.2">
      <c r="B8076" s="9"/>
    </row>
    <row r="8077" spans="2:2" ht="15.75" customHeight="1" x14ac:dyDescent="0.2">
      <c r="B8077" s="9"/>
    </row>
    <row r="8078" spans="2:2" ht="15.75" customHeight="1" x14ac:dyDescent="0.2">
      <c r="B8078" s="9"/>
    </row>
    <row r="8079" spans="2:2" ht="15.75" customHeight="1" x14ac:dyDescent="0.2">
      <c r="B8079" s="9"/>
    </row>
    <row r="8080" spans="2:2" ht="15.75" customHeight="1" x14ac:dyDescent="0.2">
      <c r="B8080" s="9"/>
    </row>
    <row r="8081" spans="2:2" ht="15.75" customHeight="1" x14ac:dyDescent="0.2">
      <c r="B8081" s="9"/>
    </row>
    <row r="8082" spans="2:2" ht="15.75" customHeight="1" x14ac:dyDescent="0.2">
      <c r="B8082" s="9"/>
    </row>
    <row r="8083" spans="2:2" ht="15.75" customHeight="1" x14ac:dyDescent="0.2">
      <c r="B8083" s="9"/>
    </row>
    <row r="8084" spans="2:2" ht="15.75" customHeight="1" x14ac:dyDescent="0.2">
      <c r="B8084" s="9"/>
    </row>
    <row r="8085" spans="2:2" ht="15.75" customHeight="1" x14ac:dyDescent="0.2">
      <c r="B8085" s="9"/>
    </row>
    <row r="8086" spans="2:2" ht="15.75" customHeight="1" x14ac:dyDescent="0.2">
      <c r="B8086" s="9"/>
    </row>
    <row r="8087" spans="2:2" ht="15.75" customHeight="1" x14ac:dyDescent="0.2">
      <c r="B8087" s="9"/>
    </row>
    <row r="8088" spans="2:2" ht="15.75" customHeight="1" x14ac:dyDescent="0.2">
      <c r="B8088" s="9"/>
    </row>
    <row r="8089" spans="2:2" ht="15.75" customHeight="1" x14ac:dyDescent="0.2">
      <c r="B8089" s="9"/>
    </row>
    <row r="8090" spans="2:2" ht="15.75" customHeight="1" x14ac:dyDescent="0.2">
      <c r="B8090" s="9"/>
    </row>
    <row r="8091" spans="2:2" ht="15.75" customHeight="1" x14ac:dyDescent="0.2">
      <c r="B8091" s="9"/>
    </row>
    <row r="8092" spans="2:2" ht="15.75" customHeight="1" x14ac:dyDescent="0.2">
      <c r="B8092" s="9"/>
    </row>
    <row r="8093" spans="2:2" ht="15.75" customHeight="1" x14ac:dyDescent="0.2">
      <c r="B8093" s="9"/>
    </row>
    <row r="8094" spans="2:2" ht="15.75" customHeight="1" x14ac:dyDescent="0.2">
      <c r="B8094" s="9"/>
    </row>
    <row r="8095" spans="2:2" ht="15.75" customHeight="1" x14ac:dyDescent="0.2">
      <c r="B8095" s="9"/>
    </row>
    <row r="8096" spans="2:2" ht="15.75" customHeight="1" x14ac:dyDescent="0.2">
      <c r="B8096" s="9"/>
    </row>
    <row r="8097" spans="2:2" ht="15.75" customHeight="1" x14ac:dyDescent="0.2">
      <c r="B8097" s="9"/>
    </row>
    <row r="8098" spans="2:2" ht="15.75" customHeight="1" x14ac:dyDescent="0.2">
      <c r="B8098" s="9"/>
    </row>
    <row r="8099" spans="2:2" ht="15.75" customHeight="1" x14ac:dyDescent="0.2">
      <c r="B8099" s="9"/>
    </row>
    <row r="8100" spans="2:2" ht="15.75" customHeight="1" x14ac:dyDescent="0.2">
      <c r="B8100" s="9"/>
    </row>
    <row r="8101" spans="2:2" ht="15.75" customHeight="1" x14ac:dyDescent="0.2">
      <c r="B8101" s="9"/>
    </row>
    <row r="8102" spans="2:2" ht="15.75" customHeight="1" x14ac:dyDescent="0.2">
      <c r="B8102" s="9"/>
    </row>
    <row r="8103" spans="2:2" ht="15.75" customHeight="1" x14ac:dyDescent="0.2">
      <c r="B8103" s="9"/>
    </row>
    <row r="8104" spans="2:2" ht="15.75" customHeight="1" x14ac:dyDescent="0.2">
      <c r="B8104" s="9"/>
    </row>
    <row r="8105" spans="2:2" ht="15.75" customHeight="1" x14ac:dyDescent="0.2">
      <c r="B8105" s="9"/>
    </row>
    <row r="8106" spans="2:2" ht="15.75" customHeight="1" x14ac:dyDescent="0.2">
      <c r="B8106" s="9"/>
    </row>
    <row r="8107" spans="2:2" ht="15.75" customHeight="1" x14ac:dyDescent="0.2">
      <c r="B8107" s="9"/>
    </row>
    <row r="8108" spans="2:2" ht="15.75" customHeight="1" x14ac:dyDescent="0.2">
      <c r="B8108" s="9"/>
    </row>
    <row r="8109" spans="2:2" ht="15.75" customHeight="1" x14ac:dyDescent="0.2">
      <c r="B8109" s="9"/>
    </row>
    <row r="8110" spans="2:2" ht="15.75" customHeight="1" x14ac:dyDescent="0.2">
      <c r="B8110" s="9"/>
    </row>
    <row r="8111" spans="2:2" ht="15.75" customHeight="1" x14ac:dyDescent="0.2">
      <c r="B8111" s="9"/>
    </row>
    <row r="8112" spans="2:2" ht="15.75" customHeight="1" x14ac:dyDescent="0.2">
      <c r="B8112" s="9"/>
    </row>
    <row r="8113" spans="2:2" ht="15.75" customHeight="1" x14ac:dyDescent="0.2">
      <c r="B8113" s="9"/>
    </row>
    <row r="8114" spans="2:2" ht="15.75" customHeight="1" x14ac:dyDescent="0.2">
      <c r="B8114" s="9"/>
    </row>
    <row r="8115" spans="2:2" ht="15.75" customHeight="1" x14ac:dyDescent="0.2">
      <c r="B8115" s="9"/>
    </row>
    <row r="8116" spans="2:2" ht="15.75" customHeight="1" x14ac:dyDescent="0.2">
      <c r="B8116" s="9"/>
    </row>
    <row r="8117" spans="2:2" ht="15.75" customHeight="1" x14ac:dyDescent="0.2">
      <c r="B8117" s="9"/>
    </row>
    <row r="8118" spans="2:2" ht="15.75" customHeight="1" x14ac:dyDescent="0.2">
      <c r="B8118" s="9"/>
    </row>
    <row r="8119" spans="2:2" ht="15.75" customHeight="1" x14ac:dyDescent="0.2">
      <c r="B8119" s="9"/>
    </row>
    <row r="8120" spans="2:2" ht="15.75" customHeight="1" x14ac:dyDescent="0.2">
      <c r="B8120" s="9"/>
    </row>
    <row r="8121" spans="2:2" ht="15.75" customHeight="1" x14ac:dyDescent="0.2">
      <c r="B8121" s="9"/>
    </row>
    <row r="8122" spans="2:2" ht="15.75" customHeight="1" x14ac:dyDescent="0.2">
      <c r="B8122" s="9"/>
    </row>
    <row r="8123" spans="2:2" ht="15.75" customHeight="1" x14ac:dyDescent="0.2">
      <c r="B8123" s="9"/>
    </row>
    <row r="8124" spans="2:2" ht="15.75" customHeight="1" x14ac:dyDescent="0.2">
      <c r="B8124" s="9"/>
    </row>
    <row r="8125" spans="2:2" ht="15.75" customHeight="1" x14ac:dyDescent="0.2">
      <c r="B8125" s="9"/>
    </row>
    <row r="8126" spans="2:2" ht="15.75" customHeight="1" x14ac:dyDescent="0.2">
      <c r="B8126" s="9"/>
    </row>
    <row r="8127" spans="2:2" ht="15.75" customHeight="1" x14ac:dyDescent="0.2">
      <c r="B8127" s="9"/>
    </row>
    <row r="8128" spans="2:2" ht="15.75" customHeight="1" x14ac:dyDescent="0.2">
      <c r="B8128" s="9"/>
    </row>
    <row r="8129" spans="2:2" ht="15.75" customHeight="1" x14ac:dyDescent="0.2">
      <c r="B8129" s="9"/>
    </row>
    <row r="8130" spans="2:2" ht="15.75" customHeight="1" x14ac:dyDescent="0.2">
      <c r="B8130" s="9"/>
    </row>
    <row r="8131" spans="2:2" ht="15.75" customHeight="1" x14ac:dyDescent="0.2">
      <c r="B8131" s="9"/>
    </row>
    <row r="8132" spans="2:2" ht="15.75" customHeight="1" x14ac:dyDescent="0.2">
      <c r="B8132" s="9"/>
    </row>
    <row r="8133" spans="2:2" ht="15.75" customHeight="1" x14ac:dyDescent="0.2">
      <c r="B8133" s="9"/>
    </row>
    <row r="8134" spans="2:2" ht="15.75" customHeight="1" x14ac:dyDescent="0.2">
      <c r="B8134" s="9"/>
    </row>
    <row r="8135" spans="2:2" ht="15.75" customHeight="1" x14ac:dyDescent="0.2">
      <c r="B8135" s="9"/>
    </row>
    <row r="8136" spans="2:2" ht="15.75" customHeight="1" x14ac:dyDescent="0.2">
      <c r="B8136" s="9"/>
    </row>
    <row r="8137" spans="2:2" ht="15.75" customHeight="1" x14ac:dyDescent="0.2">
      <c r="B8137" s="9"/>
    </row>
    <row r="8138" spans="2:2" ht="15.75" customHeight="1" x14ac:dyDescent="0.2">
      <c r="B8138" s="9"/>
    </row>
    <row r="8139" spans="2:2" ht="15.75" customHeight="1" x14ac:dyDescent="0.2">
      <c r="B8139" s="9"/>
    </row>
    <row r="8140" spans="2:2" ht="15.75" customHeight="1" x14ac:dyDescent="0.2">
      <c r="B8140" s="9"/>
    </row>
    <row r="8141" spans="2:2" ht="15.75" customHeight="1" x14ac:dyDescent="0.2">
      <c r="B8141" s="9"/>
    </row>
    <row r="8142" spans="2:2" ht="15.75" customHeight="1" x14ac:dyDescent="0.2">
      <c r="B8142" s="9"/>
    </row>
    <row r="8143" spans="2:2" ht="15.75" customHeight="1" x14ac:dyDescent="0.2">
      <c r="B8143" s="9"/>
    </row>
    <row r="8144" spans="2:2" ht="15.75" customHeight="1" x14ac:dyDescent="0.2">
      <c r="B8144" s="9"/>
    </row>
    <row r="8145" spans="2:2" ht="15.75" customHeight="1" x14ac:dyDescent="0.2">
      <c r="B8145" s="9"/>
    </row>
    <row r="8146" spans="2:2" ht="15.75" customHeight="1" x14ac:dyDescent="0.2">
      <c r="B8146" s="9"/>
    </row>
    <row r="8147" spans="2:2" ht="15.75" customHeight="1" x14ac:dyDescent="0.2">
      <c r="B8147" s="9"/>
    </row>
    <row r="8148" spans="2:2" ht="15.75" customHeight="1" x14ac:dyDescent="0.2">
      <c r="B8148" s="9"/>
    </row>
    <row r="8149" spans="2:2" ht="15.75" customHeight="1" x14ac:dyDescent="0.2">
      <c r="B8149" s="9"/>
    </row>
    <row r="8150" spans="2:2" ht="15.75" customHeight="1" x14ac:dyDescent="0.2">
      <c r="B8150" s="9"/>
    </row>
    <row r="8151" spans="2:2" ht="15.75" customHeight="1" x14ac:dyDescent="0.2">
      <c r="B8151" s="9"/>
    </row>
    <row r="8152" spans="2:2" ht="15.75" customHeight="1" x14ac:dyDescent="0.2">
      <c r="B8152" s="9"/>
    </row>
    <row r="8153" spans="2:2" ht="15.75" customHeight="1" x14ac:dyDescent="0.2">
      <c r="B8153" s="9"/>
    </row>
    <row r="8154" spans="2:2" ht="15.75" customHeight="1" x14ac:dyDescent="0.2">
      <c r="B8154" s="9"/>
    </row>
    <row r="8155" spans="2:2" ht="15.75" customHeight="1" x14ac:dyDescent="0.2">
      <c r="B8155" s="9"/>
    </row>
    <row r="8156" spans="2:2" ht="15.75" customHeight="1" x14ac:dyDescent="0.2">
      <c r="B8156" s="9"/>
    </row>
    <row r="8157" spans="2:2" ht="15.75" customHeight="1" x14ac:dyDescent="0.2">
      <c r="B8157" s="9"/>
    </row>
    <row r="8158" spans="2:2" ht="15.75" customHeight="1" x14ac:dyDescent="0.2">
      <c r="B8158" s="9"/>
    </row>
    <row r="8159" spans="2:2" ht="15.75" customHeight="1" x14ac:dyDescent="0.2">
      <c r="B8159" s="9"/>
    </row>
    <row r="8160" spans="2:2" ht="15.75" customHeight="1" x14ac:dyDescent="0.2">
      <c r="B8160" s="9"/>
    </row>
    <row r="8161" spans="2:2" ht="15.75" customHeight="1" x14ac:dyDescent="0.2">
      <c r="B8161" s="9"/>
    </row>
    <row r="8162" spans="2:2" ht="15.75" customHeight="1" x14ac:dyDescent="0.2">
      <c r="B8162" s="9"/>
    </row>
    <row r="8163" spans="2:2" ht="15.75" customHeight="1" x14ac:dyDescent="0.2">
      <c r="B8163" s="9"/>
    </row>
    <row r="8164" spans="2:2" ht="15.75" customHeight="1" x14ac:dyDescent="0.2">
      <c r="B8164" s="9"/>
    </row>
    <row r="8165" spans="2:2" ht="15.75" customHeight="1" x14ac:dyDescent="0.2">
      <c r="B8165" s="9"/>
    </row>
    <row r="8166" spans="2:2" ht="15.75" customHeight="1" x14ac:dyDescent="0.2">
      <c r="B8166" s="9"/>
    </row>
    <row r="8167" spans="2:2" ht="15.75" customHeight="1" x14ac:dyDescent="0.2">
      <c r="B8167" s="9"/>
    </row>
    <row r="8168" spans="2:2" ht="15.75" customHeight="1" x14ac:dyDescent="0.2">
      <c r="B8168" s="9"/>
    </row>
    <row r="8169" spans="2:2" ht="15.75" customHeight="1" x14ac:dyDescent="0.2">
      <c r="B8169" s="9"/>
    </row>
    <row r="8170" spans="2:2" ht="15.75" customHeight="1" x14ac:dyDescent="0.2">
      <c r="B8170" s="9"/>
    </row>
    <row r="8171" spans="2:2" ht="15.75" customHeight="1" x14ac:dyDescent="0.2">
      <c r="B8171" s="9"/>
    </row>
    <row r="8172" spans="2:2" ht="15.75" customHeight="1" x14ac:dyDescent="0.2">
      <c r="B8172" s="9"/>
    </row>
    <row r="8173" spans="2:2" ht="15.75" customHeight="1" x14ac:dyDescent="0.2">
      <c r="B8173" s="9"/>
    </row>
    <row r="8174" spans="2:2" ht="15.75" customHeight="1" x14ac:dyDescent="0.2">
      <c r="B8174" s="9"/>
    </row>
    <row r="8175" spans="2:2" ht="15.75" customHeight="1" x14ac:dyDescent="0.2">
      <c r="B8175" s="9"/>
    </row>
    <row r="8176" spans="2:2" ht="15.75" customHeight="1" x14ac:dyDescent="0.2">
      <c r="B8176" s="9"/>
    </row>
    <row r="8177" spans="2:2" ht="15.75" customHeight="1" x14ac:dyDescent="0.2">
      <c r="B8177" s="9"/>
    </row>
    <row r="8178" spans="2:2" ht="15.75" customHeight="1" x14ac:dyDescent="0.2">
      <c r="B8178" s="9"/>
    </row>
    <row r="8179" spans="2:2" ht="15.75" customHeight="1" x14ac:dyDescent="0.2">
      <c r="B8179" s="9"/>
    </row>
    <row r="8180" spans="2:2" ht="15.75" customHeight="1" x14ac:dyDescent="0.2">
      <c r="B8180" s="9"/>
    </row>
    <row r="8181" spans="2:2" ht="15.75" customHeight="1" x14ac:dyDescent="0.2">
      <c r="B8181" s="9"/>
    </row>
    <row r="8182" spans="2:2" ht="15.75" customHeight="1" x14ac:dyDescent="0.2">
      <c r="B8182" s="9"/>
    </row>
    <row r="8183" spans="2:2" ht="15.75" customHeight="1" x14ac:dyDescent="0.2">
      <c r="B8183" s="9"/>
    </row>
    <row r="8184" spans="2:2" ht="15.75" customHeight="1" x14ac:dyDescent="0.2">
      <c r="B8184" s="9"/>
    </row>
    <row r="8185" spans="2:2" ht="15.75" customHeight="1" x14ac:dyDescent="0.2">
      <c r="B8185" s="9"/>
    </row>
    <row r="8186" spans="2:2" ht="15.75" customHeight="1" x14ac:dyDescent="0.2">
      <c r="B8186" s="9"/>
    </row>
    <row r="8187" spans="2:2" ht="15.75" customHeight="1" x14ac:dyDescent="0.2">
      <c r="B8187" s="9"/>
    </row>
    <row r="8188" spans="2:2" ht="15.75" customHeight="1" x14ac:dyDescent="0.2">
      <c r="B8188" s="9"/>
    </row>
    <row r="8189" spans="2:2" ht="15.75" customHeight="1" x14ac:dyDescent="0.2">
      <c r="B8189" s="9"/>
    </row>
    <row r="8190" spans="2:2" ht="15.75" customHeight="1" x14ac:dyDescent="0.2">
      <c r="B8190" s="9"/>
    </row>
    <row r="8191" spans="2:2" ht="15.75" customHeight="1" x14ac:dyDescent="0.2">
      <c r="B8191" s="9"/>
    </row>
    <row r="8192" spans="2:2" ht="15.75" customHeight="1" x14ac:dyDescent="0.2">
      <c r="B8192" s="9"/>
    </row>
    <row r="8193" spans="2:2" ht="15.75" customHeight="1" x14ac:dyDescent="0.2">
      <c r="B8193" s="9"/>
    </row>
    <row r="8194" spans="2:2" ht="15.75" customHeight="1" x14ac:dyDescent="0.2">
      <c r="B8194" s="9"/>
    </row>
    <row r="8195" spans="2:2" ht="15.75" customHeight="1" x14ac:dyDescent="0.2">
      <c r="B8195" s="9"/>
    </row>
    <row r="8196" spans="2:2" ht="15.75" customHeight="1" x14ac:dyDescent="0.2">
      <c r="B8196" s="9"/>
    </row>
    <row r="8197" spans="2:2" ht="15.75" customHeight="1" x14ac:dyDescent="0.2">
      <c r="B8197" s="9"/>
    </row>
    <row r="8198" spans="2:2" ht="15.75" customHeight="1" x14ac:dyDescent="0.2">
      <c r="B8198" s="9"/>
    </row>
    <row r="8199" spans="2:2" ht="15.75" customHeight="1" x14ac:dyDescent="0.2">
      <c r="B8199" s="9"/>
    </row>
    <row r="8200" spans="2:2" ht="15.75" customHeight="1" x14ac:dyDescent="0.2">
      <c r="B8200" s="9"/>
    </row>
    <row r="8201" spans="2:2" ht="15.75" customHeight="1" x14ac:dyDescent="0.2">
      <c r="B8201" s="9"/>
    </row>
    <row r="8202" spans="2:2" ht="15.75" customHeight="1" x14ac:dyDescent="0.2">
      <c r="B8202" s="9"/>
    </row>
    <row r="8203" spans="2:2" ht="15.75" customHeight="1" x14ac:dyDescent="0.2">
      <c r="B8203" s="9"/>
    </row>
    <row r="8204" spans="2:2" ht="15.75" customHeight="1" x14ac:dyDescent="0.2">
      <c r="B8204" s="9"/>
    </row>
    <row r="8205" spans="2:2" ht="15.75" customHeight="1" x14ac:dyDescent="0.2">
      <c r="B8205" s="9"/>
    </row>
    <row r="8206" spans="2:2" ht="15.75" customHeight="1" x14ac:dyDescent="0.2">
      <c r="B8206" s="9"/>
    </row>
    <row r="8207" spans="2:2" ht="15.75" customHeight="1" x14ac:dyDescent="0.2">
      <c r="B8207" s="9"/>
    </row>
    <row r="8208" spans="2:2" ht="15.75" customHeight="1" x14ac:dyDescent="0.2">
      <c r="B8208" s="9"/>
    </row>
    <row r="8209" spans="2:2" ht="15.75" customHeight="1" x14ac:dyDescent="0.2">
      <c r="B8209" s="9"/>
    </row>
    <row r="8210" spans="2:2" ht="15.75" customHeight="1" x14ac:dyDescent="0.2">
      <c r="B8210" s="9"/>
    </row>
    <row r="8211" spans="2:2" ht="15.75" customHeight="1" x14ac:dyDescent="0.2">
      <c r="B8211" s="9"/>
    </row>
    <row r="8212" spans="2:2" ht="15.75" customHeight="1" x14ac:dyDescent="0.2">
      <c r="B8212" s="9"/>
    </row>
    <row r="8213" spans="2:2" ht="15.75" customHeight="1" x14ac:dyDescent="0.2">
      <c r="B8213" s="9"/>
    </row>
    <row r="8214" spans="2:2" ht="15.75" customHeight="1" x14ac:dyDescent="0.2">
      <c r="B8214" s="9"/>
    </row>
    <row r="8215" spans="2:2" ht="15.75" customHeight="1" x14ac:dyDescent="0.2">
      <c r="B8215" s="9"/>
    </row>
    <row r="8216" spans="2:2" ht="15.75" customHeight="1" x14ac:dyDescent="0.2">
      <c r="B8216" s="9"/>
    </row>
    <row r="8217" spans="2:2" ht="15.75" customHeight="1" x14ac:dyDescent="0.2">
      <c r="B8217" s="9"/>
    </row>
    <row r="8218" spans="2:2" ht="15.75" customHeight="1" x14ac:dyDescent="0.2">
      <c r="B8218" s="9"/>
    </row>
    <row r="8219" spans="2:2" ht="15.75" customHeight="1" x14ac:dyDescent="0.2">
      <c r="B8219" s="9"/>
    </row>
    <row r="8220" spans="2:2" ht="15.75" customHeight="1" x14ac:dyDescent="0.2">
      <c r="B8220" s="9"/>
    </row>
    <row r="8221" spans="2:2" ht="15.75" customHeight="1" x14ac:dyDescent="0.2">
      <c r="B8221" s="9"/>
    </row>
    <row r="8222" spans="2:2" ht="15.75" customHeight="1" x14ac:dyDescent="0.2">
      <c r="B8222" s="9"/>
    </row>
    <row r="8223" spans="2:2" ht="15.75" customHeight="1" x14ac:dyDescent="0.2">
      <c r="B8223" s="9"/>
    </row>
    <row r="8224" spans="2:2" ht="15.75" customHeight="1" x14ac:dyDescent="0.2">
      <c r="B8224" s="9"/>
    </row>
    <row r="8225" spans="2:2" ht="15.75" customHeight="1" x14ac:dyDescent="0.2">
      <c r="B8225" s="9"/>
    </row>
    <row r="8226" spans="2:2" ht="15.75" customHeight="1" x14ac:dyDescent="0.2">
      <c r="B8226" s="9"/>
    </row>
    <row r="8227" spans="2:2" ht="15.75" customHeight="1" x14ac:dyDescent="0.2">
      <c r="B8227" s="9"/>
    </row>
    <row r="8228" spans="2:2" ht="15.75" customHeight="1" x14ac:dyDescent="0.2">
      <c r="B8228" s="9"/>
    </row>
    <row r="8229" spans="2:2" ht="15.75" customHeight="1" x14ac:dyDescent="0.2">
      <c r="B8229" s="9"/>
    </row>
    <row r="8230" spans="2:2" ht="15.75" customHeight="1" x14ac:dyDescent="0.2">
      <c r="B8230" s="9"/>
    </row>
    <row r="8231" spans="2:2" ht="15.75" customHeight="1" x14ac:dyDescent="0.2">
      <c r="B8231" s="9"/>
    </row>
    <row r="8232" spans="2:2" ht="15.75" customHeight="1" x14ac:dyDescent="0.2">
      <c r="B8232" s="9"/>
    </row>
    <row r="8233" spans="2:2" ht="15.75" customHeight="1" x14ac:dyDescent="0.2">
      <c r="B8233" s="9"/>
    </row>
    <row r="8234" spans="2:2" ht="15.75" customHeight="1" x14ac:dyDescent="0.2">
      <c r="B8234" s="9"/>
    </row>
    <row r="8235" spans="2:2" ht="15.75" customHeight="1" x14ac:dyDescent="0.2">
      <c r="B8235" s="9"/>
    </row>
    <row r="8236" spans="2:2" ht="15.75" customHeight="1" x14ac:dyDescent="0.2">
      <c r="B8236" s="9"/>
    </row>
    <row r="8237" spans="2:2" ht="15.75" customHeight="1" x14ac:dyDescent="0.2">
      <c r="B8237" s="9"/>
    </row>
    <row r="8238" spans="2:2" ht="15.75" customHeight="1" x14ac:dyDescent="0.2">
      <c r="B8238" s="9"/>
    </row>
    <row r="8239" spans="2:2" ht="15.75" customHeight="1" x14ac:dyDescent="0.2">
      <c r="B8239" s="9"/>
    </row>
    <row r="8240" spans="2:2" ht="15.75" customHeight="1" x14ac:dyDescent="0.2">
      <c r="B8240" s="9"/>
    </row>
    <row r="8241" spans="2:2" ht="15.75" customHeight="1" x14ac:dyDescent="0.2">
      <c r="B8241" s="9"/>
    </row>
    <row r="8242" spans="2:2" ht="15.75" customHeight="1" x14ac:dyDescent="0.2">
      <c r="B8242" s="9"/>
    </row>
    <row r="8243" spans="2:2" ht="15.75" customHeight="1" x14ac:dyDescent="0.2">
      <c r="B8243" s="9"/>
    </row>
    <row r="8244" spans="2:2" ht="15.75" customHeight="1" x14ac:dyDescent="0.2">
      <c r="B8244" s="9"/>
    </row>
    <row r="8245" spans="2:2" ht="15.75" customHeight="1" x14ac:dyDescent="0.2">
      <c r="B8245" s="9"/>
    </row>
    <row r="8246" spans="2:2" ht="15.75" customHeight="1" x14ac:dyDescent="0.2">
      <c r="B8246" s="9"/>
    </row>
    <row r="8247" spans="2:2" ht="15.75" customHeight="1" x14ac:dyDescent="0.2">
      <c r="B8247" s="9"/>
    </row>
    <row r="8248" spans="2:2" ht="15.75" customHeight="1" x14ac:dyDescent="0.2">
      <c r="B8248" s="9"/>
    </row>
    <row r="8249" spans="2:2" ht="15.75" customHeight="1" x14ac:dyDescent="0.2">
      <c r="B8249" s="9"/>
    </row>
    <row r="8250" spans="2:2" ht="15.75" customHeight="1" x14ac:dyDescent="0.2">
      <c r="B8250" s="9"/>
    </row>
    <row r="8251" spans="2:2" ht="15.75" customHeight="1" x14ac:dyDescent="0.2">
      <c r="B8251" s="9"/>
    </row>
    <row r="8252" spans="2:2" ht="15.75" customHeight="1" x14ac:dyDescent="0.2">
      <c r="B8252" s="9"/>
    </row>
    <row r="8253" spans="2:2" ht="15.75" customHeight="1" x14ac:dyDescent="0.2">
      <c r="B8253" s="9"/>
    </row>
    <row r="8254" spans="2:2" ht="15.75" customHeight="1" x14ac:dyDescent="0.2">
      <c r="B8254" s="9"/>
    </row>
    <row r="8255" spans="2:2" ht="15.75" customHeight="1" x14ac:dyDescent="0.2">
      <c r="B8255" s="9"/>
    </row>
    <row r="8256" spans="2:2" ht="15.75" customHeight="1" x14ac:dyDescent="0.2">
      <c r="B8256" s="9"/>
    </row>
    <row r="8257" spans="2:2" ht="15.75" customHeight="1" x14ac:dyDescent="0.2">
      <c r="B8257" s="9"/>
    </row>
    <row r="8258" spans="2:2" ht="15.75" customHeight="1" x14ac:dyDescent="0.2">
      <c r="B8258" s="9"/>
    </row>
    <row r="8259" spans="2:2" ht="15.75" customHeight="1" x14ac:dyDescent="0.2">
      <c r="B8259" s="9"/>
    </row>
    <row r="8260" spans="2:2" ht="15.75" customHeight="1" x14ac:dyDescent="0.2">
      <c r="B8260" s="9"/>
    </row>
    <row r="8261" spans="2:2" ht="15.75" customHeight="1" x14ac:dyDescent="0.2">
      <c r="B8261" s="9"/>
    </row>
    <row r="8262" spans="2:2" ht="15.75" customHeight="1" x14ac:dyDescent="0.2">
      <c r="B8262" s="9"/>
    </row>
    <row r="8263" spans="2:2" ht="15.75" customHeight="1" x14ac:dyDescent="0.2">
      <c r="B8263" s="9"/>
    </row>
    <row r="8264" spans="2:2" ht="15.75" customHeight="1" x14ac:dyDescent="0.2">
      <c r="B8264" s="9"/>
    </row>
    <row r="8265" spans="2:2" ht="15.75" customHeight="1" x14ac:dyDescent="0.2">
      <c r="B8265" s="9"/>
    </row>
    <row r="8266" spans="2:2" ht="15.75" customHeight="1" x14ac:dyDescent="0.2">
      <c r="B8266" s="9"/>
    </row>
    <row r="8267" spans="2:2" ht="15.75" customHeight="1" x14ac:dyDescent="0.2">
      <c r="B8267" s="9"/>
    </row>
    <row r="8268" spans="2:2" ht="15.75" customHeight="1" x14ac:dyDescent="0.2">
      <c r="B8268" s="9"/>
    </row>
    <row r="8269" spans="2:2" ht="15.75" customHeight="1" x14ac:dyDescent="0.2">
      <c r="B8269" s="9"/>
    </row>
    <row r="8270" spans="2:2" ht="15.75" customHeight="1" x14ac:dyDescent="0.2">
      <c r="B8270" s="9"/>
    </row>
    <row r="8271" spans="2:2" ht="15.75" customHeight="1" x14ac:dyDescent="0.2">
      <c r="B8271" s="9"/>
    </row>
    <row r="8272" spans="2:2" ht="15.75" customHeight="1" x14ac:dyDescent="0.2">
      <c r="B8272" s="9"/>
    </row>
    <row r="8273" spans="2:2" ht="15.75" customHeight="1" x14ac:dyDescent="0.2">
      <c r="B8273" s="9"/>
    </row>
    <row r="8274" spans="2:2" ht="15.75" customHeight="1" x14ac:dyDescent="0.2">
      <c r="B8274" s="9"/>
    </row>
    <row r="8275" spans="2:2" ht="15.75" customHeight="1" x14ac:dyDescent="0.2">
      <c r="B8275" s="9"/>
    </row>
    <row r="8276" spans="2:2" ht="15.75" customHeight="1" x14ac:dyDescent="0.2">
      <c r="B8276" s="9"/>
    </row>
    <row r="8277" spans="2:2" ht="15.75" customHeight="1" x14ac:dyDescent="0.2">
      <c r="B8277" s="9"/>
    </row>
    <row r="8278" spans="2:2" ht="15.75" customHeight="1" x14ac:dyDescent="0.2">
      <c r="B8278" s="9"/>
    </row>
    <row r="8279" spans="2:2" ht="15.75" customHeight="1" x14ac:dyDescent="0.2">
      <c r="B8279" s="9"/>
    </row>
    <row r="8280" spans="2:2" ht="15.75" customHeight="1" x14ac:dyDescent="0.2">
      <c r="B8280" s="9"/>
    </row>
    <row r="8281" spans="2:2" ht="15.75" customHeight="1" x14ac:dyDescent="0.2">
      <c r="B8281" s="9"/>
    </row>
    <row r="8282" spans="2:2" ht="15.75" customHeight="1" x14ac:dyDescent="0.2">
      <c r="B8282" s="9"/>
    </row>
    <row r="8283" spans="2:2" ht="15.75" customHeight="1" x14ac:dyDescent="0.2">
      <c r="B8283" s="9"/>
    </row>
    <row r="8284" spans="2:2" ht="15.75" customHeight="1" x14ac:dyDescent="0.2">
      <c r="B8284" s="9"/>
    </row>
    <row r="8285" spans="2:2" ht="15.75" customHeight="1" x14ac:dyDescent="0.2">
      <c r="B8285" s="9"/>
    </row>
    <row r="8286" spans="2:2" ht="15.75" customHeight="1" x14ac:dyDescent="0.2">
      <c r="B8286" s="9"/>
    </row>
    <row r="8287" spans="2:2" ht="15.75" customHeight="1" x14ac:dyDescent="0.2">
      <c r="B8287" s="9"/>
    </row>
    <row r="8288" spans="2:2" ht="15.75" customHeight="1" x14ac:dyDescent="0.2">
      <c r="B8288" s="9"/>
    </row>
    <row r="8289" spans="2:2" ht="15.75" customHeight="1" x14ac:dyDescent="0.2">
      <c r="B8289" s="9"/>
    </row>
    <row r="8290" spans="2:2" ht="15.75" customHeight="1" x14ac:dyDescent="0.2">
      <c r="B8290" s="9"/>
    </row>
    <row r="8291" spans="2:2" ht="15.75" customHeight="1" x14ac:dyDescent="0.2">
      <c r="B8291" s="9"/>
    </row>
    <row r="8292" spans="2:2" ht="15.75" customHeight="1" x14ac:dyDescent="0.2">
      <c r="B8292" s="9"/>
    </row>
    <row r="8293" spans="2:2" ht="15.75" customHeight="1" x14ac:dyDescent="0.2">
      <c r="B8293" s="9"/>
    </row>
    <row r="8294" spans="2:2" ht="15.75" customHeight="1" x14ac:dyDescent="0.2">
      <c r="B8294" s="9"/>
    </row>
    <row r="8295" spans="2:2" ht="15.75" customHeight="1" x14ac:dyDescent="0.2">
      <c r="B8295" s="9"/>
    </row>
    <row r="8296" spans="2:2" ht="15.75" customHeight="1" x14ac:dyDescent="0.2">
      <c r="B8296" s="9"/>
    </row>
    <row r="8297" spans="2:2" ht="15.75" customHeight="1" x14ac:dyDescent="0.2">
      <c r="B8297" s="9"/>
    </row>
    <row r="8298" spans="2:2" ht="15.75" customHeight="1" x14ac:dyDescent="0.2">
      <c r="B8298" s="9"/>
    </row>
    <row r="8299" spans="2:2" ht="15.75" customHeight="1" x14ac:dyDescent="0.2">
      <c r="B8299" s="9"/>
    </row>
    <row r="8300" spans="2:2" ht="15.75" customHeight="1" x14ac:dyDescent="0.2">
      <c r="B8300" s="9"/>
    </row>
    <row r="8301" spans="2:2" ht="15.75" customHeight="1" x14ac:dyDescent="0.2">
      <c r="B8301" s="9"/>
    </row>
    <row r="8302" spans="2:2" ht="15.75" customHeight="1" x14ac:dyDescent="0.2">
      <c r="B8302" s="9"/>
    </row>
    <row r="8303" spans="2:2" ht="15.75" customHeight="1" x14ac:dyDescent="0.2">
      <c r="B8303" s="9"/>
    </row>
    <row r="8304" spans="2:2" ht="15.75" customHeight="1" x14ac:dyDescent="0.2">
      <c r="B8304" s="9"/>
    </row>
    <row r="8305" spans="2:2" ht="15.75" customHeight="1" x14ac:dyDescent="0.2">
      <c r="B8305" s="9"/>
    </row>
    <row r="8306" spans="2:2" ht="15.75" customHeight="1" x14ac:dyDescent="0.2">
      <c r="B8306" s="9"/>
    </row>
    <row r="8307" spans="2:2" ht="15.75" customHeight="1" x14ac:dyDescent="0.2">
      <c r="B8307" s="9"/>
    </row>
    <row r="8308" spans="2:2" ht="15.75" customHeight="1" x14ac:dyDescent="0.2">
      <c r="B8308" s="9"/>
    </row>
    <row r="8309" spans="2:2" ht="15.75" customHeight="1" x14ac:dyDescent="0.2">
      <c r="B8309" s="9"/>
    </row>
    <row r="8310" spans="2:2" ht="15.75" customHeight="1" x14ac:dyDescent="0.2">
      <c r="B8310" s="9"/>
    </row>
    <row r="8311" spans="2:2" ht="15.75" customHeight="1" x14ac:dyDescent="0.2">
      <c r="B8311" s="9"/>
    </row>
    <row r="8312" spans="2:2" ht="15.75" customHeight="1" x14ac:dyDescent="0.2">
      <c r="B8312" s="9"/>
    </row>
    <row r="8313" spans="2:2" ht="15.75" customHeight="1" x14ac:dyDescent="0.2">
      <c r="B8313" s="9"/>
    </row>
    <row r="8314" spans="2:2" ht="15.75" customHeight="1" x14ac:dyDescent="0.2">
      <c r="B8314" s="9"/>
    </row>
    <row r="8315" spans="2:2" ht="15.75" customHeight="1" x14ac:dyDescent="0.2">
      <c r="B8315" s="9"/>
    </row>
    <row r="8316" spans="2:2" ht="15.75" customHeight="1" x14ac:dyDescent="0.2">
      <c r="B8316" s="9"/>
    </row>
    <row r="8317" spans="2:2" ht="15.75" customHeight="1" x14ac:dyDescent="0.2">
      <c r="B8317" s="9"/>
    </row>
    <row r="8318" spans="2:2" ht="15.75" customHeight="1" x14ac:dyDescent="0.2">
      <c r="B8318" s="9"/>
    </row>
    <row r="8319" spans="2:2" ht="15.75" customHeight="1" x14ac:dyDescent="0.2">
      <c r="B8319" s="9"/>
    </row>
    <row r="8320" spans="2:2" ht="15.75" customHeight="1" x14ac:dyDescent="0.2">
      <c r="B8320" s="9"/>
    </row>
    <row r="8321" spans="2:2" ht="15.75" customHeight="1" x14ac:dyDescent="0.2">
      <c r="B8321" s="9"/>
    </row>
    <row r="8322" spans="2:2" ht="15.75" customHeight="1" x14ac:dyDescent="0.2">
      <c r="B8322" s="9"/>
    </row>
    <row r="8323" spans="2:2" ht="15.75" customHeight="1" x14ac:dyDescent="0.2">
      <c r="B8323" s="9"/>
    </row>
    <row r="8324" spans="2:2" ht="15.75" customHeight="1" x14ac:dyDescent="0.2">
      <c r="B8324" s="9"/>
    </row>
    <row r="8325" spans="2:2" ht="15.75" customHeight="1" x14ac:dyDescent="0.2">
      <c r="B8325" s="9"/>
    </row>
    <row r="8326" spans="2:2" ht="15.75" customHeight="1" x14ac:dyDescent="0.2">
      <c r="B8326" s="9"/>
    </row>
    <row r="8327" spans="2:2" ht="15.75" customHeight="1" x14ac:dyDescent="0.2">
      <c r="B8327" s="9"/>
    </row>
    <row r="8328" spans="2:2" ht="15.75" customHeight="1" x14ac:dyDescent="0.2">
      <c r="B8328" s="9"/>
    </row>
    <row r="8329" spans="2:2" ht="15.75" customHeight="1" x14ac:dyDescent="0.2">
      <c r="B8329" s="9"/>
    </row>
    <row r="8330" spans="2:2" ht="15.75" customHeight="1" x14ac:dyDescent="0.2">
      <c r="B8330" s="9"/>
    </row>
    <row r="8331" spans="2:2" ht="15.75" customHeight="1" x14ac:dyDescent="0.2">
      <c r="B8331" s="9"/>
    </row>
    <row r="8332" spans="2:2" ht="15.75" customHeight="1" x14ac:dyDescent="0.2">
      <c r="B8332" s="9"/>
    </row>
    <row r="8333" spans="2:2" ht="15.75" customHeight="1" x14ac:dyDescent="0.2">
      <c r="B8333" s="9"/>
    </row>
    <row r="8334" spans="2:2" ht="15.75" customHeight="1" x14ac:dyDescent="0.2">
      <c r="B8334" s="9"/>
    </row>
    <row r="8335" spans="2:2" ht="15.75" customHeight="1" x14ac:dyDescent="0.2">
      <c r="B8335" s="9"/>
    </row>
    <row r="8336" spans="2:2" ht="15.75" customHeight="1" x14ac:dyDescent="0.2">
      <c r="B8336" s="9"/>
    </row>
    <row r="8337" spans="2:2" ht="15.75" customHeight="1" x14ac:dyDescent="0.2">
      <c r="B8337" s="9"/>
    </row>
    <row r="8338" spans="2:2" ht="15.75" customHeight="1" x14ac:dyDescent="0.2">
      <c r="B8338" s="9"/>
    </row>
    <row r="8339" spans="2:2" ht="15.75" customHeight="1" x14ac:dyDescent="0.2">
      <c r="B8339" s="9"/>
    </row>
    <row r="8340" spans="2:2" ht="15.75" customHeight="1" x14ac:dyDescent="0.2">
      <c r="B8340" s="9"/>
    </row>
    <row r="8341" spans="2:2" ht="15.75" customHeight="1" x14ac:dyDescent="0.2">
      <c r="B8341" s="9"/>
    </row>
    <row r="8342" spans="2:2" ht="15.75" customHeight="1" x14ac:dyDescent="0.2">
      <c r="B8342" s="9"/>
    </row>
    <row r="8343" spans="2:2" ht="15.75" customHeight="1" x14ac:dyDescent="0.2">
      <c r="B8343" s="9"/>
    </row>
    <row r="8344" spans="2:2" ht="15.75" customHeight="1" x14ac:dyDescent="0.2">
      <c r="B8344" s="9"/>
    </row>
    <row r="8345" spans="2:2" ht="15.75" customHeight="1" x14ac:dyDescent="0.2">
      <c r="B8345" s="9"/>
    </row>
    <row r="8346" spans="2:2" ht="15.75" customHeight="1" x14ac:dyDescent="0.2">
      <c r="B8346" s="9"/>
    </row>
    <row r="8347" spans="2:2" ht="15.75" customHeight="1" x14ac:dyDescent="0.2">
      <c r="B8347" s="9"/>
    </row>
    <row r="8348" spans="2:2" ht="15.75" customHeight="1" x14ac:dyDescent="0.2">
      <c r="B8348" s="9"/>
    </row>
    <row r="8349" spans="2:2" ht="15.75" customHeight="1" x14ac:dyDescent="0.2">
      <c r="B8349" s="9"/>
    </row>
    <row r="8350" spans="2:2" ht="15.75" customHeight="1" x14ac:dyDescent="0.2">
      <c r="B8350" s="9"/>
    </row>
    <row r="8351" spans="2:2" ht="15.75" customHeight="1" x14ac:dyDescent="0.2">
      <c r="B8351" s="9"/>
    </row>
    <row r="8352" spans="2:2" ht="15.75" customHeight="1" x14ac:dyDescent="0.2">
      <c r="B8352" s="9"/>
    </row>
    <row r="8353" spans="2:2" ht="15.75" customHeight="1" x14ac:dyDescent="0.2">
      <c r="B8353" s="9"/>
    </row>
    <row r="8354" spans="2:2" ht="15.75" customHeight="1" x14ac:dyDescent="0.2">
      <c r="B8354" s="9"/>
    </row>
    <row r="8355" spans="2:2" ht="15.75" customHeight="1" x14ac:dyDescent="0.2">
      <c r="B8355" s="9"/>
    </row>
    <row r="8356" spans="2:2" ht="15.75" customHeight="1" x14ac:dyDescent="0.2">
      <c r="B8356" s="9"/>
    </row>
    <row r="8357" spans="2:2" ht="15.75" customHeight="1" x14ac:dyDescent="0.2">
      <c r="B8357" s="9"/>
    </row>
    <row r="8358" spans="2:2" ht="15.75" customHeight="1" x14ac:dyDescent="0.2">
      <c r="B8358" s="9"/>
    </row>
    <row r="8359" spans="2:2" ht="15.75" customHeight="1" x14ac:dyDescent="0.2">
      <c r="B8359" s="9"/>
    </row>
    <row r="8360" spans="2:2" ht="15.75" customHeight="1" x14ac:dyDescent="0.2">
      <c r="B8360" s="9"/>
    </row>
    <row r="8361" spans="2:2" ht="15.75" customHeight="1" x14ac:dyDescent="0.2">
      <c r="B8361" s="9"/>
    </row>
    <row r="8362" spans="2:2" ht="15.75" customHeight="1" x14ac:dyDescent="0.2">
      <c r="B8362" s="9"/>
    </row>
    <row r="8363" spans="2:2" ht="15.75" customHeight="1" x14ac:dyDescent="0.2">
      <c r="B8363" s="9"/>
    </row>
    <row r="8364" spans="2:2" ht="15.75" customHeight="1" x14ac:dyDescent="0.2">
      <c r="B8364" s="9"/>
    </row>
    <row r="8365" spans="2:2" ht="15.75" customHeight="1" x14ac:dyDescent="0.2">
      <c r="B8365" s="9"/>
    </row>
    <row r="8366" spans="2:2" ht="15.75" customHeight="1" x14ac:dyDescent="0.2">
      <c r="B8366" s="9"/>
    </row>
    <row r="8367" spans="2:2" ht="15.75" customHeight="1" x14ac:dyDescent="0.2">
      <c r="B8367" s="9"/>
    </row>
    <row r="8368" spans="2:2" ht="15.75" customHeight="1" x14ac:dyDescent="0.2">
      <c r="B8368" s="9"/>
    </row>
    <row r="8369" spans="2:2" ht="15.75" customHeight="1" x14ac:dyDescent="0.2">
      <c r="B8369" s="9"/>
    </row>
    <row r="8370" spans="2:2" ht="15.75" customHeight="1" x14ac:dyDescent="0.2">
      <c r="B8370" s="9"/>
    </row>
    <row r="8371" spans="2:2" ht="15.75" customHeight="1" x14ac:dyDescent="0.2">
      <c r="B8371" s="9"/>
    </row>
    <row r="8372" spans="2:2" ht="15.75" customHeight="1" x14ac:dyDescent="0.2">
      <c r="B8372" s="9"/>
    </row>
    <row r="8373" spans="2:2" ht="15.75" customHeight="1" x14ac:dyDescent="0.2">
      <c r="B8373" s="9"/>
    </row>
    <row r="8374" spans="2:2" ht="15.75" customHeight="1" x14ac:dyDescent="0.2">
      <c r="B8374" s="9"/>
    </row>
    <row r="8375" spans="2:2" ht="15.75" customHeight="1" x14ac:dyDescent="0.2">
      <c r="B8375" s="9"/>
    </row>
    <row r="8376" spans="2:2" ht="15.75" customHeight="1" x14ac:dyDescent="0.2">
      <c r="B8376" s="9"/>
    </row>
    <row r="8377" spans="2:2" ht="15.75" customHeight="1" x14ac:dyDescent="0.2">
      <c r="B8377" s="9"/>
    </row>
    <row r="8378" spans="2:2" ht="15.75" customHeight="1" x14ac:dyDescent="0.2">
      <c r="B8378" s="9"/>
    </row>
    <row r="8379" spans="2:2" ht="15.75" customHeight="1" x14ac:dyDescent="0.2">
      <c r="B8379" s="9"/>
    </row>
    <row r="8380" spans="2:2" ht="15.75" customHeight="1" x14ac:dyDescent="0.2">
      <c r="B8380" s="9"/>
    </row>
    <row r="8381" spans="2:2" ht="15.75" customHeight="1" x14ac:dyDescent="0.2">
      <c r="B8381" s="9"/>
    </row>
    <row r="8382" spans="2:2" ht="15.75" customHeight="1" x14ac:dyDescent="0.2">
      <c r="B8382" s="9"/>
    </row>
    <row r="8383" spans="2:2" ht="15.75" customHeight="1" x14ac:dyDescent="0.2">
      <c r="B8383" s="9"/>
    </row>
    <row r="8384" spans="2:2" ht="15.75" customHeight="1" x14ac:dyDescent="0.2">
      <c r="B8384" s="9"/>
    </row>
    <row r="8385" spans="2:2" ht="15.75" customHeight="1" x14ac:dyDescent="0.2">
      <c r="B8385" s="9"/>
    </row>
    <row r="8386" spans="2:2" ht="15.75" customHeight="1" x14ac:dyDescent="0.2">
      <c r="B8386" s="9"/>
    </row>
    <row r="8387" spans="2:2" ht="15.75" customHeight="1" x14ac:dyDescent="0.2">
      <c r="B8387" s="9"/>
    </row>
    <row r="8388" spans="2:2" ht="15.75" customHeight="1" x14ac:dyDescent="0.2">
      <c r="B8388" s="9"/>
    </row>
    <row r="8389" spans="2:2" ht="15.75" customHeight="1" x14ac:dyDescent="0.2">
      <c r="B8389" s="9"/>
    </row>
    <row r="8390" spans="2:2" ht="15.75" customHeight="1" x14ac:dyDescent="0.2">
      <c r="B8390" s="9"/>
    </row>
    <row r="8391" spans="2:2" ht="15.75" customHeight="1" x14ac:dyDescent="0.2">
      <c r="B8391" s="9"/>
    </row>
    <row r="8392" spans="2:2" ht="15.75" customHeight="1" x14ac:dyDescent="0.2">
      <c r="B8392" s="9"/>
    </row>
    <row r="8393" spans="2:2" ht="15.75" customHeight="1" x14ac:dyDescent="0.2">
      <c r="B8393" s="9"/>
    </row>
    <row r="8394" spans="2:2" ht="15.75" customHeight="1" x14ac:dyDescent="0.2">
      <c r="B8394" s="9"/>
    </row>
    <row r="8395" spans="2:2" ht="15.75" customHeight="1" x14ac:dyDescent="0.2">
      <c r="B8395" s="9"/>
    </row>
    <row r="8396" spans="2:2" ht="15.75" customHeight="1" x14ac:dyDescent="0.2">
      <c r="B8396" s="9"/>
    </row>
    <row r="8397" spans="2:2" ht="15.75" customHeight="1" x14ac:dyDescent="0.2">
      <c r="B8397" s="9"/>
    </row>
    <row r="8398" spans="2:2" ht="15.75" customHeight="1" x14ac:dyDescent="0.2">
      <c r="B8398" s="9"/>
    </row>
    <row r="8399" spans="2:2" ht="15.75" customHeight="1" x14ac:dyDescent="0.2">
      <c r="B8399" s="9"/>
    </row>
    <row r="8400" spans="2:2" ht="15.75" customHeight="1" x14ac:dyDescent="0.2">
      <c r="B8400" s="9"/>
    </row>
    <row r="8401" spans="2:2" ht="15.75" customHeight="1" x14ac:dyDescent="0.2">
      <c r="B8401" s="9"/>
    </row>
    <row r="8402" spans="2:2" ht="15.75" customHeight="1" x14ac:dyDescent="0.2">
      <c r="B8402" s="9"/>
    </row>
    <row r="8403" spans="2:2" ht="15.75" customHeight="1" x14ac:dyDescent="0.2">
      <c r="B8403" s="9"/>
    </row>
    <row r="8404" spans="2:2" ht="15.75" customHeight="1" x14ac:dyDescent="0.2">
      <c r="B8404" s="9"/>
    </row>
    <row r="8405" spans="2:2" ht="15.75" customHeight="1" x14ac:dyDescent="0.2">
      <c r="B8405" s="9"/>
    </row>
    <row r="8406" spans="2:2" ht="15.75" customHeight="1" x14ac:dyDescent="0.2">
      <c r="B8406" s="9"/>
    </row>
    <row r="8407" spans="2:2" ht="15.75" customHeight="1" x14ac:dyDescent="0.2">
      <c r="B8407" s="9"/>
    </row>
    <row r="8408" spans="2:2" ht="15.75" customHeight="1" x14ac:dyDescent="0.2">
      <c r="B8408" s="9"/>
    </row>
    <row r="8409" spans="2:2" ht="15.75" customHeight="1" x14ac:dyDescent="0.2">
      <c r="B8409" s="9"/>
    </row>
    <row r="8410" spans="2:2" ht="15.75" customHeight="1" x14ac:dyDescent="0.2">
      <c r="B8410" s="9"/>
    </row>
    <row r="8411" spans="2:2" ht="15.75" customHeight="1" x14ac:dyDescent="0.2">
      <c r="B8411" s="9"/>
    </row>
    <row r="8412" spans="2:2" ht="15.75" customHeight="1" x14ac:dyDescent="0.2">
      <c r="B8412" s="9"/>
    </row>
    <row r="8413" spans="2:2" ht="15.75" customHeight="1" x14ac:dyDescent="0.2">
      <c r="B8413" s="9"/>
    </row>
    <row r="8414" spans="2:2" ht="15.75" customHeight="1" x14ac:dyDescent="0.2">
      <c r="B8414" s="9"/>
    </row>
    <row r="8415" spans="2:2" ht="15.75" customHeight="1" x14ac:dyDescent="0.2">
      <c r="B8415" s="9"/>
    </row>
    <row r="8416" spans="2:2" ht="15.75" customHeight="1" x14ac:dyDescent="0.2">
      <c r="B8416" s="9"/>
    </row>
    <row r="8417" spans="2:2" ht="15.75" customHeight="1" x14ac:dyDescent="0.2">
      <c r="B8417" s="9"/>
    </row>
    <row r="8418" spans="2:2" ht="15.75" customHeight="1" x14ac:dyDescent="0.2">
      <c r="B8418" s="9"/>
    </row>
    <row r="8419" spans="2:2" ht="15.75" customHeight="1" x14ac:dyDescent="0.2">
      <c r="B8419" s="9"/>
    </row>
    <row r="8420" spans="2:2" ht="15.75" customHeight="1" x14ac:dyDescent="0.2">
      <c r="B8420" s="9"/>
    </row>
    <row r="8421" spans="2:2" ht="15.75" customHeight="1" x14ac:dyDescent="0.2">
      <c r="B8421" s="9"/>
    </row>
    <row r="8422" spans="2:2" ht="15.75" customHeight="1" x14ac:dyDescent="0.2">
      <c r="B8422" s="9"/>
    </row>
    <row r="8423" spans="2:2" ht="15.75" customHeight="1" x14ac:dyDescent="0.2">
      <c r="B8423" s="9"/>
    </row>
    <row r="8424" spans="2:2" ht="15.75" customHeight="1" x14ac:dyDescent="0.2">
      <c r="B8424" s="9"/>
    </row>
    <row r="8425" spans="2:2" ht="15.75" customHeight="1" x14ac:dyDescent="0.2">
      <c r="B8425" s="9"/>
    </row>
    <row r="8426" spans="2:2" ht="15.75" customHeight="1" x14ac:dyDescent="0.2">
      <c r="B8426" s="9"/>
    </row>
    <row r="8427" spans="2:2" ht="15.75" customHeight="1" x14ac:dyDescent="0.2">
      <c r="B8427" s="9"/>
    </row>
    <row r="8428" spans="2:2" ht="15.75" customHeight="1" x14ac:dyDescent="0.2">
      <c r="B8428" s="9"/>
    </row>
    <row r="8429" spans="2:2" ht="15.75" customHeight="1" x14ac:dyDescent="0.2">
      <c r="B8429" s="9"/>
    </row>
    <row r="8430" spans="2:2" ht="15.75" customHeight="1" x14ac:dyDescent="0.2">
      <c r="B8430" s="9"/>
    </row>
    <row r="8431" spans="2:2" ht="15.75" customHeight="1" x14ac:dyDescent="0.2">
      <c r="B8431" s="9"/>
    </row>
    <row r="8432" spans="2:2" ht="15.75" customHeight="1" x14ac:dyDescent="0.2">
      <c r="B8432" s="9"/>
    </row>
    <row r="8433" spans="2:2" ht="15.75" customHeight="1" x14ac:dyDescent="0.2">
      <c r="B8433" s="9"/>
    </row>
    <row r="8434" spans="2:2" ht="15.75" customHeight="1" x14ac:dyDescent="0.2">
      <c r="B8434" s="9"/>
    </row>
    <row r="8435" spans="2:2" ht="15.75" customHeight="1" x14ac:dyDescent="0.2">
      <c r="B8435" s="9"/>
    </row>
    <row r="8436" spans="2:2" ht="15.75" customHeight="1" x14ac:dyDescent="0.2">
      <c r="B8436" s="9"/>
    </row>
    <row r="8437" spans="2:2" ht="15.75" customHeight="1" x14ac:dyDescent="0.2">
      <c r="B8437" s="9"/>
    </row>
    <row r="8438" spans="2:2" ht="15.75" customHeight="1" x14ac:dyDescent="0.2">
      <c r="B8438" s="9"/>
    </row>
    <row r="8439" spans="2:2" ht="15.75" customHeight="1" x14ac:dyDescent="0.2">
      <c r="B8439" s="9"/>
    </row>
    <row r="8440" spans="2:2" ht="15.75" customHeight="1" x14ac:dyDescent="0.2">
      <c r="B8440" s="9"/>
    </row>
    <row r="8441" spans="2:2" ht="15.75" customHeight="1" x14ac:dyDescent="0.2">
      <c r="B8441" s="9"/>
    </row>
    <row r="8442" spans="2:2" ht="15.75" customHeight="1" x14ac:dyDescent="0.2">
      <c r="B8442" s="9"/>
    </row>
    <row r="8443" spans="2:2" ht="15.75" customHeight="1" x14ac:dyDescent="0.2">
      <c r="B8443" s="9"/>
    </row>
    <row r="8444" spans="2:2" ht="15.75" customHeight="1" x14ac:dyDescent="0.2">
      <c r="B8444" s="9"/>
    </row>
    <row r="8445" spans="2:2" ht="15.75" customHeight="1" x14ac:dyDescent="0.2">
      <c r="B8445" s="9"/>
    </row>
    <row r="8446" spans="2:2" ht="15.75" customHeight="1" x14ac:dyDescent="0.2">
      <c r="B8446" s="9"/>
    </row>
    <row r="8447" spans="2:2" ht="15.75" customHeight="1" x14ac:dyDescent="0.2">
      <c r="B8447" s="9"/>
    </row>
    <row r="8448" spans="2:2" ht="15.75" customHeight="1" x14ac:dyDescent="0.2">
      <c r="B8448" s="9"/>
    </row>
    <row r="8449" spans="2:2" ht="15.75" customHeight="1" x14ac:dyDescent="0.2">
      <c r="B8449" s="9"/>
    </row>
    <row r="8450" spans="2:2" ht="15.75" customHeight="1" x14ac:dyDescent="0.2">
      <c r="B8450" s="9"/>
    </row>
    <row r="8451" spans="2:2" ht="15.75" customHeight="1" x14ac:dyDescent="0.2">
      <c r="B8451" s="9"/>
    </row>
    <row r="8452" spans="2:2" ht="15.75" customHeight="1" x14ac:dyDescent="0.2">
      <c r="B8452" s="9"/>
    </row>
    <row r="8453" spans="2:2" ht="15.75" customHeight="1" x14ac:dyDescent="0.2">
      <c r="B8453" s="9"/>
    </row>
    <row r="8454" spans="2:2" ht="15.75" customHeight="1" x14ac:dyDescent="0.2">
      <c r="B8454" s="9"/>
    </row>
    <row r="8455" spans="2:2" ht="15.75" customHeight="1" x14ac:dyDescent="0.2">
      <c r="B8455" s="9"/>
    </row>
    <row r="8456" spans="2:2" ht="15.75" customHeight="1" x14ac:dyDescent="0.2">
      <c r="B8456" s="9"/>
    </row>
    <row r="8457" spans="2:2" ht="15.75" customHeight="1" x14ac:dyDescent="0.2">
      <c r="B8457" s="9"/>
    </row>
    <row r="8458" spans="2:2" ht="15.75" customHeight="1" x14ac:dyDescent="0.2">
      <c r="B8458" s="9"/>
    </row>
    <row r="8459" spans="2:2" ht="15.75" customHeight="1" x14ac:dyDescent="0.2">
      <c r="B8459" s="9"/>
    </row>
    <row r="8460" spans="2:2" ht="15.75" customHeight="1" x14ac:dyDescent="0.2">
      <c r="B8460" s="9"/>
    </row>
    <row r="8461" spans="2:2" ht="15.75" customHeight="1" x14ac:dyDescent="0.2">
      <c r="B8461" s="9"/>
    </row>
    <row r="8462" spans="2:2" ht="15.75" customHeight="1" x14ac:dyDescent="0.2">
      <c r="B8462" s="9"/>
    </row>
    <row r="8463" spans="2:2" ht="15.75" customHeight="1" x14ac:dyDescent="0.2">
      <c r="B8463" s="9"/>
    </row>
    <row r="8464" spans="2:2" ht="15.75" customHeight="1" x14ac:dyDescent="0.2">
      <c r="B8464" s="9"/>
    </row>
    <row r="8465" spans="2:2" ht="15.75" customHeight="1" x14ac:dyDescent="0.2">
      <c r="B8465" s="9"/>
    </row>
    <row r="8466" spans="2:2" ht="15.75" customHeight="1" x14ac:dyDescent="0.2">
      <c r="B8466" s="9"/>
    </row>
    <row r="8467" spans="2:2" ht="15.75" customHeight="1" x14ac:dyDescent="0.2">
      <c r="B8467" s="9"/>
    </row>
    <row r="8468" spans="2:2" ht="15.75" customHeight="1" x14ac:dyDescent="0.2">
      <c r="B8468" s="9"/>
    </row>
    <row r="8469" spans="2:2" ht="15.75" customHeight="1" x14ac:dyDescent="0.2">
      <c r="B8469" s="9"/>
    </row>
    <row r="8470" spans="2:2" ht="15.75" customHeight="1" x14ac:dyDescent="0.2">
      <c r="B8470" s="9"/>
    </row>
    <row r="8471" spans="2:2" ht="15.75" customHeight="1" x14ac:dyDescent="0.2">
      <c r="B8471" s="9"/>
    </row>
    <row r="8472" spans="2:2" ht="15.75" customHeight="1" x14ac:dyDescent="0.2">
      <c r="B8472" s="9"/>
    </row>
    <row r="8473" spans="2:2" ht="15.75" customHeight="1" x14ac:dyDescent="0.2">
      <c r="B8473" s="9"/>
    </row>
    <row r="8474" spans="2:2" ht="15.75" customHeight="1" x14ac:dyDescent="0.2">
      <c r="B8474" s="9"/>
    </row>
    <row r="8475" spans="2:2" ht="15.75" customHeight="1" x14ac:dyDescent="0.2">
      <c r="B8475" s="9"/>
    </row>
    <row r="8476" spans="2:2" ht="15.75" customHeight="1" x14ac:dyDescent="0.2">
      <c r="B8476" s="9"/>
    </row>
    <row r="8477" spans="2:2" ht="15.75" customHeight="1" x14ac:dyDescent="0.2">
      <c r="B8477" s="9"/>
    </row>
    <row r="8478" spans="2:2" ht="15.75" customHeight="1" x14ac:dyDescent="0.2">
      <c r="B8478" s="9"/>
    </row>
    <row r="8479" spans="2:2" ht="15.75" customHeight="1" x14ac:dyDescent="0.2">
      <c r="B8479" s="9"/>
    </row>
    <row r="8480" spans="2:2" ht="15.75" customHeight="1" x14ac:dyDescent="0.2">
      <c r="B8480" s="9"/>
    </row>
    <row r="8481" spans="2:2" ht="15.75" customHeight="1" x14ac:dyDescent="0.2">
      <c r="B8481" s="9"/>
    </row>
    <row r="8482" spans="2:2" ht="15.75" customHeight="1" x14ac:dyDescent="0.2">
      <c r="B8482" s="9"/>
    </row>
    <row r="8483" spans="2:2" ht="15.75" customHeight="1" x14ac:dyDescent="0.2">
      <c r="B8483" s="9"/>
    </row>
    <row r="8484" spans="2:2" ht="15.75" customHeight="1" x14ac:dyDescent="0.2">
      <c r="B8484" s="9"/>
    </row>
    <row r="8485" spans="2:2" ht="15.75" customHeight="1" x14ac:dyDescent="0.2">
      <c r="B8485" s="9"/>
    </row>
    <row r="8486" spans="2:2" ht="15.75" customHeight="1" x14ac:dyDescent="0.2">
      <c r="B8486" s="9"/>
    </row>
    <row r="8487" spans="2:2" ht="15.75" customHeight="1" x14ac:dyDescent="0.2">
      <c r="B8487" s="9"/>
    </row>
    <row r="8488" spans="2:2" ht="15.75" customHeight="1" x14ac:dyDescent="0.2">
      <c r="B8488" s="9"/>
    </row>
    <row r="8489" spans="2:2" ht="15.75" customHeight="1" x14ac:dyDescent="0.2">
      <c r="B8489" s="9"/>
    </row>
    <row r="8490" spans="2:2" ht="15.75" customHeight="1" x14ac:dyDescent="0.2">
      <c r="B8490" s="9"/>
    </row>
    <row r="8491" spans="2:2" ht="15.75" customHeight="1" x14ac:dyDescent="0.2">
      <c r="B8491" s="9"/>
    </row>
    <row r="8492" spans="2:2" ht="15.75" customHeight="1" x14ac:dyDescent="0.2">
      <c r="B8492" s="9"/>
    </row>
    <row r="8493" spans="2:2" ht="15.75" customHeight="1" x14ac:dyDescent="0.2">
      <c r="B8493" s="9"/>
    </row>
    <row r="8494" spans="2:2" ht="15.75" customHeight="1" x14ac:dyDescent="0.2">
      <c r="B8494" s="9"/>
    </row>
    <row r="8495" spans="2:2" ht="15.75" customHeight="1" x14ac:dyDescent="0.2">
      <c r="B8495" s="9"/>
    </row>
    <row r="8496" spans="2:2" ht="15.75" customHeight="1" x14ac:dyDescent="0.2">
      <c r="B8496" s="9"/>
    </row>
    <row r="8497" spans="2:2" ht="15.75" customHeight="1" x14ac:dyDescent="0.2">
      <c r="B8497" s="9"/>
    </row>
    <row r="8498" spans="2:2" ht="15.75" customHeight="1" x14ac:dyDescent="0.2">
      <c r="B8498" s="9"/>
    </row>
    <row r="8499" spans="2:2" ht="15.75" customHeight="1" x14ac:dyDescent="0.2">
      <c r="B8499" s="9"/>
    </row>
    <row r="8500" spans="2:2" ht="15.75" customHeight="1" x14ac:dyDescent="0.2">
      <c r="B8500" s="9"/>
    </row>
    <row r="8501" spans="2:2" ht="15.75" customHeight="1" x14ac:dyDescent="0.2">
      <c r="B8501" s="9"/>
    </row>
    <row r="8502" spans="2:2" ht="15.75" customHeight="1" x14ac:dyDescent="0.2">
      <c r="B8502" s="9"/>
    </row>
    <row r="8503" spans="2:2" ht="15.75" customHeight="1" x14ac:dyDescent="0.2">
      <c r="B8503" s="9"/>
    </row>
    <row r="8504" spans="2:2" ht="15.75" customHeight="1" x14ac:dyDescent="0.2">
      <c r="B8504" s="9"/>
    </row>
    <row r="8505" spans="2:2" ht="15.75" customHeight="1" x14ac:dyDescent="0.2">
      <c r="B8505" s="9"/>
    </row>
    <row r="8506" spans="2:2" ht="15.75" customHeight="1" x14ac:dyDescent="0.2">
      <c r="B8506" s="9"/>
    </row>
    <row r="8507" spans="2:2" ht="15.75" customHeight="1" x14ac:dyDescent="0.2">
      <c r="B8507" s="9"/>
    </row>
    <row r="8508" spans="2:2" ht="15.75" customHeight="1" x14ac:dyDescent="0.2">
      <c r="B8508" s="9"/>
    </row>
    <row r="8509" spans="2:2" ht="15.75" customHeight="1" x14ac:dyDescent="0.2">
      <c r="B8509" s="9"/>
    </row>
    <row r="8510" spans="2:2" ht="15.75" customHeight="1" x14ac:dyDescent="0.2">
      <c r="B8510" s="9"/>
    </row>
    <row r="8511" spans="2:2" ht="15.75" customHeight="1" x14ac:dyDescent="0.2">
      <c r="B8511" s="9"/>
    </row>
    <row r="8512" spans="2:2" ht="15.75" customHeight="1" x14ac:dyDescent="0.2">
      <c r="B8512" s="9"/>
    </row>
    <row r="8513" spans="2:2" ht="15.75" customHeight="1" x14ac:dyDescent="0.2">
      <c r="B8513" s="9"/>
    </row>
    <row r="8514" spans="2:2" ht="15.75" customHeight="1" x14ac:dyDescent="0.2">
      <c r="B8514" s="9"/>
    </row>
    <row r="8515" spans="2:2" ht="15.75" customHeight="1" x14ac:dyDescent="0.2">
      <c r="B8515" s="9"/>
    </row>
    <row r="8516" spans="2:2" ht="15.75" customHeight="1" x14ac:dyDescent="0.2">
      <c r="B8516" s="9"/>
    </row>
    <row r="8517" spans="2:2" ht="15.75" customHeight="1" x14ac:dyDescent="0.2">
      <c r="B8517" s="9"/>
    </row>
    <row r="8518" spans="2:2" ht="15.75" customHeight="1" x14ac:dyDescent="0.2">
      <c r="B8518" s="9"/>
    </row>
    <row r="8519" spans="2:2" ht="15.75" customHeight="1" x14ac:dyDescent="0.2">
      <c r="B8519" s="9"/>
    </row>
    <row r="8520" spans="2:2" ht="15.75" customHeight="1" x14ac:dyDescent="0.2">
      <c r="B8520" s="9"/>
    </row>
    <row r="8521" spans="2:2" ht="15.75" customHeight="1" x14ac:dyDescent="0.2">
      <c r="B8521" s="9"/>
    </row>
    <row r="8522" spans="2:2" ht="15.75" customHeight="1" x14ac:dyDescent="0.2">
      <c r="B8522" s="9"/>
    </row>
    <row r="8523" spans="2:2" ht="15.75" customHeight="1" x14ac:dyDescent="0.2">
      <c r="B8523" s="9"/>
    </row>
    <row r="8524" spans="2:2" ht="15.75" customHeight="1" x14ac:dyDescent="0.2">
      <c r="B8524" s="9"/>
    </row>
    <row r="8525" spans="2:2" ht="15.75" customHeight="1" x14ac:dyDescent="0.2">
      <c r="B8525" s="9"/>
    </row>
    <row r="8526" spans="2:2" ht="15.75" customHeight="1" x14ac:dyDescent="0.2">
      <c r="B8526" s="9"/>
    </row>
    <row r="8527" spans="2:2" ht="15.75" customHeight="1" x14ac:dyDescent="0.2">
      <c r="B8527" s="9"/>
    </row>
    <row r="8528" spans="2:2" ht="15.75" customHeight="1" x14ac:dyDescent="0.2">
      <c r="B8528" s="9"/>
    </row>
    <row r="8529" spans="2:2" ht="15.75" customHeight="1" x14ac:dyDescent="0.2">
      <c r="B8529" s="9"/>
    </row>
    <row r="8530" spans="2:2" ht="15.75" customHeight="1" x14ac:dyDescent="0.2">
      <c r="B8530" s="9"/>
    </row>
    <row r="8531" spans="2:2" ht="15.75" customHeight="1" x14ac:dyDescent="0.2">
      <c r="B8531" s="9"/>
    </row>
    <row r="8532" spans="2:2" ht="15.75" customHeight="1" x14ac:dyDescent="0.2">
      <c r="B8532" s="9"/>
    </row>
    <row r="8533" spans="2:2" ht="15.75" customHeight="1" x14ac:dyDescent="0.2">
      <c r="B8533" s="9"/>
    </row>
    <row r="8534" spans="2:2" ht="15.75" customHeight="1" x14ac:dyDescent="0.2">
      <c r="B8534" s="9"/>
    </row>
    <row r="8535" spans="2:2" ht="15.75" customHeight="1" x14ac:dyDescent="0.2">
      <c r="B8535" s="9"/>
    </row>
    <row r="8536" spans="2:2" ht="15.75" customHeight="1" x14ac:dyDescent="0.2">
      <c r="B8536" s="9"/>
    </row>
    <row r="8537" spans="2:2" ht="15.75" customHeight="1" x14ac:dyDescent="0.2">
      <c r="B8537" s="9"/>
    </row>
    <row r="8538" spans="2:2" ht="15.75" customHeight="1" x14ac:dyDescent="0.2">
      <c r="B8538" s="9"/>
    </row>
    <row r="8539" spans="2:2" ht="15.75" customHeight="1" x14ac:dyDescent="0.2">
      <c r="B8539" s="9"/>
    </row>
    <row r="8540" spans="2:2" ht="15.75" customHeight="1" x14ac:dyDescent="0.2">
      <c r="B8540" s="9"/>
    </row>
    <row r="8541" spans="2:2" ht="15.75" customHeight="1" x14ac:dyDescent="0.2">
      <c r="B8541" s="9"/>
    </row>
    <row r="8542" spans="2:2" ht="15.75" customHeight="1" x14ac:dyDescent="0.2">
      <c r="B8542" s="9"/>
    </row>
    <row r="8543" spans="2:2" ht="15.75" customHeight="1" x14ac:dyDescent="0.2">
      <c r="B8543" s="9"/>
    </row>
    <row r="8544" spans="2:2" ht="15.75" customHeight="1" x14ac:dyDescent="0.2">
      <c r="B8544" s="9"/>
    </row>
    <row r="8545" spans="2:2" ht="15.75" customHeight="1" x14ac:dyDescent="0.2">
      <c r="B8545" s="9"/>
    </row>
    <row r="8546" spans="2:2" ht="15.75" customHeight="1" x14ac:dyDescent="0.2">
      <c r="B8546" s="9"/>
    </row>
    <row r="8547" spans="2:2" ht="15.75" customHeight="1" x14ac:dyDescent="0.2">
      <c r="B8547" s="9"/>
    </row>
    <row r="8548" spans="2:2" ht="15.75" customHeight="1" x14ac:dyDescent="0.2">
      <c r="B8548" s="9"/>
    </row>
    <row r="8549" spans="2:2" ht="15.75" customHeight="1" x14ac:dyDescent="0.2">
      <c r="B8549" s="9"/>
    </row>
    <row r="8550" spans="2:2" ht="15.75" customHeight="1" x14ac:dyDescent="0.2">
      <c r="B8550" s="9"/>
    </row>
    <row r="8551" spans="2:2" ht="15.75" customHeight="1" x14ac:dyDescent="0.2">
      <c r="B8551" s="9"/>
    </row>
    <row r="8552" spans="2:2" ht="15.75" customHeight="1" x14ac:dyDescent="0.2">
      <c r="B8552" s="9"/>
    </row>
    <row r="8553" spans="2:2" ht="15.75" customHeight="1" x14ac:dyDescent="0.2">
      <c r="B8553" s="9"/>
    </row>
    <row r="8554" spans="2:2" ht="15.75" customHeight="1" x14ac:dyDescent="0.2">
      <c r="B8554" s="9"/>
    </row>
    <row r="8555" spans="2:2" ht="15.75" customHeight="1" x14ac:dyDescent="0.2">
      <c r="B8555" s="9"/>
    </row>
    <row r="8556" spans="2:2" ht="15.75" customHeight="1" x14ac:dyDescent="0.2">
      <c r="B8556" s="9"/>
    </row>
    <row r="8557" spans="2:2" ht="15.75" customHeight="1" x14ac:dyDescent="0.2">
      <c r="B8557" s="9"/>
    </row>
    <row r="8558" spans="2:2" ht="15.75" customHeight="1" x14ac:dyDescent="0.2">
      <c r="B8558" s="9"/>
    </row>
    <row r="8559" spans="2:2" ht="15.75" customHeight="1" x14ac:dyDescent="0.2">
      <c r="B8559" s="9"/>
    </row>
    <row r="8560" spans="2:2" ht="15.75" customHeight="1" x14ac:dyDescent="0.2">
      <c r="B8560" s="9"/>
    </row>
    <row r="8561" spans="2:2" ht="15.75" customHeight="1" x14ac:dyDescent="0.2">
      <c r="B8561" s="9"/>
    </row>
    <row r="8562" spans="2:2" ht="15.75" customHeight="1" x14ac:dyDescent="0.2">
      <c r="B8562" s="9"/>
    </row>
    <row r="8563" spans="2:2" ht="15.75" customHeight="1" x14ac:dyDescent="0.2">
      <c r="B8563" s="9"/>
    </row>
    <row r="8564" spans="2:2" ht="15.75" customHeight="1" x14ac:dyDescent="0.2">
      <c r="B8564" s="9"/>
    </row>
    <row r="8565" spans="2:2" ht="15.75" customHeight="1" x14ac:dyDescent="0.2">
      <c r="B8565" s="9"/>
    </row>
    <row r="8566" spans="2:2" ht="15.75" customHeight="1" x14ac:dyDescent="0.2">
      <c r="B8566" s="9"/>
    </row>
    <row r="8567" spans="2:2" ht="15.75" customHeight="1" x14ac:dyDescent="0.2">
      <c r="B8567" s="9"/>
    </row>
    <row r="8568" spans="2:2" ht="15.75" customHeight="1" x14ac:dyDescent="0.2">
      <c r="B8568" s="9"/>
    </row>
    <row r="8569" spans="2:2" ht="15.75" customHeight="1" x14ac:dyDescent="0.2">
      <c r="B8569" s="9"/>
    </row>
    <row r="8570" spans="2:2" ht="15.75" customHeight="1" x14ac:dyDescent="0.2">
      <c r="B8570" s="9"/>
    </row>
    <row r="8571" spans="2:2" ht="15.75" customHeight="1" x14ac:dyDescent="0.2">
      <c r="B8571" s="9"/>
    </row>
    <row r="8572" spans="2:2" ht="15.75" customHeight="1" x14ac:dyDescent="0.2">
      <c r="B8572" s="9"/>
    </row>
    <row r="8573" spans="2:2" ht="15.75" customHeight="1" x14ac:dyDescent="0.2">
      <c r="B8573" s="9"/>
    </row>
    <row r="8574" spans="2:2" ht="15.75" customHeight="1" x14ac:dyDescent="0.2">
      <c r="B8574" s="9"/>
    </row>
    <row r="8575" spans="2:2" ht="15.75" customHeight="1" x14ac:dyDescent="0.2">
      <c r="B8575" s="9"/>
    </row>
    <row r="8576" spans="2:2" ht="15.75" customHeight="1" x14ac:dyDescent="0.2">
      <c r="B8576" s="9"/>
    </row>
    <row r="8577" spans="2:2" ht="15.75" customHeight="1" x14ac:dyDescent="0.2">
      <c r="B8577" s="9"/>
    </row>
    <row r="8578" spans="2:2" ht="15.75" customHeight="1" x14ac:dyDescent="0.2">
      <c r="B8578" s="9"/>
    </row>
    <row r="8579" spans="2:2" ht="15.75" customHeight="1" x14ac:dyDescent="0.2">
      <c r="B8579" s="9"/>
    </row>
    <row r="8580" spans="2:2" ht="15.75" customHeight="1" x14ac:dyDescent="0.2">
      <c r="B8580" s="9"/>
    </row>
    <row r="8581" spans="2:2" ht="15.75" customHeight="1" x14ac:dyDescent="0.2">
      <c r="B8581" s="9"/>
    </row>
    <row r="8582" spans="2:2" ht="15.75" customHeight="1" x14ac:dyDescent="0.2">
      <c r="B8582" s="9"/>
    </row>
    <row r="8583" spans="2:2" ht="15.75" customHeight="1" x14ac:dyDescent="0.2">
      <c r="B8583" s="9"/>
    </row>
    <row r="8584" spans="2:2" ht="15.75" customHeight="1" x14ac:dyDescent="0.2">
      <c r="B8584" s="9"/>
    </row>
    <row r="8585" spans="2:2" ht="15.75" customHeight="1" x14ac:dyDescent="0.2">
      <c r="B8585" s="9"/>
    </row>
    <row r="8586" spans="2:2" ht="15.75" customHeight="1" x14ac:dyDescent="0.2">
      <c r="B8586" s="9"/>
    </row>
    <row r="8587" spans="2:2" ht="15.75" customHeight="1" x14ac:dyDescent="0.2">
      <c r="B8587" s="9"/>
    </row>
    <row r="8588" spans="2:2" ht="15.75" customHeight="1" x14ac:dyDescent="0.2">
      <c r="B8588" s="9"/>
    </row>
    <row r="8589" spans="2:2" ht="15.75" customHeight="1" x14ac:dyDescent="0.2">
      <c r="B8589" s="9"/>
    </row>
    <row r="8590" spans="2:2" ht="15.75" customHeight="1" x14ac:dyDescent="0.2">
      <c r="B8590" s="9"/>
    </row>
    <row r="8591" spans="2:2" ht="15.75" customHeight="1" x14ac:dyDescent="0.2">
      <c r="B8591" s="9"/>
    </row>
    <row r="8592" spans="2:2" ht="15.75" customHeight="1" x14ac:dyDescent="0.2">
      <c r="B8592" s="9"/>
    </row>
    <row r="8593" spans="2:2" ht="15.75" customHeight="1" x14ac:dyDescent="0.2">
      <c r="B8593" s="9"/>
    </row>
    <row r="8594" spans="2:2" ht="15.75" customHeight="1" x14ac:dyDescent="0.2">
      <c r="B8594" s="9"/>
    </row>
    <row r="8595" spans="2:2" ht="15.75" customHeight="1" x14ac:dyDescent="0.2">
      <c r="B8595" s="9"/>
    </row>
    <row r="8596" spans="2:2" ht="15.75" customHeight="1" x14ac:dyDescent="0.2">
      <c r="B8596" s="9"/>
    </row>
    <row r="8597" spans="2:2" ht="15.75" customHeight="1" x14ac:dyDescent="0.2">
      <c r="B8597" s="9"/>
    </row>
    <row r="8598" spans="2:2" ht="15.75" customHeight="1" x14ac:dyDescent="0.2">
      <c r="B8598" s="9"/>
    </row>
    <row r="8599" spans="2:2" ht="15.75" customHeight="1" x14ac:dyDescent="0.2">
      <c r="B8599" s="9"/>
    </row>
    <row r="8600" spans="2:2" ht="15.75" customHeight="1" x14ac:dyDescent="0.2">
      <c r="B8600" s="9"/>
    </row>
    <row r="8601" spans="2:2" ht="15.75" customHeight="1" x14ac:dyDescent="0.2">
      <c r="B8601" s="9"/>
    </row>
    <row r="8602" spans="2:2" ht="15.75" customHeight="1" x14ac:dyDescent="0.2">
      <c r="B8602" s="9"/>
    </row>
    <row r="8603" spans="2:2" ht="15.75" customHeight="1" x14ac:dyDescent="0.2">
      <c r="B8603" s="9"/>
    </row>
    <row r="8604" spans="2:2" ht="15.75" customHeight="1" x14ac:dyDescent="0.2">
      <c r="B8604" s="9"/>
    </row>
    <row r="8605" spans="2:2" ht="15.75" customHeight="1" x14ac:dyDescent="0.2">
      <c r="B8605" s="9"/>
    </row>
    <row r="8606" spans="2:2" ht="15.75" customHeight="1" x14ac:dyDescent="0.2">
      <c r="B8606" s="9"/>
    </row>
    <row r="8607" spans="2:2" ht="15.75" customHeight="1" x14ac:dyDescent="0.2">
      <c r="B8607" s="9"/>
    </row>
    <row r="8608" spans="2:2" ht="15.75" customHeight="1" x14ac:dyDescent="0.2">
      <c r="B8608" s="9"/>
    </row>
    <row r="8609" spans="2:2" ht="15.75" customHeight="1" x14ac:dyDescent="0.2">
      <c r="B8609" s="9"/>
    </row>
    <row r="8610" spans="2:2" ht="15.75" customHeight="1" x14ac:dyDescent="0.2">
      <c r="B8610" s="9"/>
    </row>
    <row r="8611" spans="2:2" ht="15.75" customHeight="1" x14ac:dyDescent="0.2">
      <c r="B8611" s="9"/>
    </row>
    <row r="8612" spans="2:2" ht="15.75" customHeight="1" x14ac:dyDescent="0.2">
      <c r="B8612" s="9"/>
    </row>
    <row r="8613" spans="2:2" ht="15.75" customHeight="1" x14ac:dyDescent="0.2">
      <c r="B8613" s="9"/>
    </row>
    <row r="8614" spans="2:2" ht="15.75" customHeight="1" x14ac:dyDescent="0.2">
      <c r="B8614" s="9"/>
    </row>
    <row r="8615" spans="2:2" ht="15.75" customHeight="1" x14ac:dyDescent="0.2">
      <c r="B8615" s="9"/>
    </row>
    <row r="8616" spans="2:2" ht="15.75" customHeight="1" x14ac:dyDescent="0.2">
      <c r="B8616" s="9"/>
    </row>
    <row r="8617" spans="2:2" ht="15.75" customHeight="1" x14ac:dyDescent="0.2">
      <c r="B8617" s="9"/>
    </row>
    <row r="8618" spans="2:2" ht="15.75" customHeight="1" x14ac:dyDescent="0.2">
      <c r="B8618" s="9"/>
    </row>
    <row r="8619" spans="2:2" ht="15.75" customHeight="1" x14ac:dyDescent="0.2">
      <c r="B8619" s="9"/>
    </row>
    <row r="8620" spans="2:2" ht="15.75" customHeight="1" x14ac:dyDescent="0.2">
      <c r="B8620" s="9"/>
    </row>
    <row r="8621" spans="2:2" ht="15.75" customHeight="1" x14ac:dyDescent="0.2">
      <c r="B8621" s="9"/>
    </row>
    <row r="8622" spans="2:2" ht="15.75" customHeight="1" x14ac:dyDescent="0.2">
      <c r="B8622" s="9"/>
    </row>
    <row r="8623" spans="2:2" ht="15.75" customHeight="1" x14ac:dyDescent="0.2">
      <c r="B8623" s="9"/>
    </row>
    <row r="8624" spans="2:2" ht="15.75" customHeight="1" x14ac:dyDescent="0.2">
      <c r="B8624" s="9"/>
    </row>
    <row r="8625" spans="2:2" ht="15.75" customHeight="1" x14ac:dyDescent="0.2">
      <c r="B8625" s="9"/>
    </row>
    <row r="8626" spans="2:2" ht="15.75" customHeight="1" x14ac:dyDescent="0.2">
      <c r="B8626" s="9"/>
    </row>
    <row r="8627" spans="2:2" ht="15.75" customHeight="1" x14ac:dyDescent="0.2">
      <c r="B8627" s="9"/>
    </row>
    <row r="8628" spans="2:2" ht="15.75" customHeight="1" x14ac:dyDescent="0.2">
      <c r="B8628" s="9"/>
    </row>
    <row r="8629" spans="2:2" ht="15.75" customHeight="1" x14ac:dyDescent="0.2">
      <c r="B8629" s="9"/>
    </row>
    <row r="8630" spans="2:2" ht="15.75" customHeight="1" x14ac:dyDescent="0.2">
      <c r="B8630" s="9"/>
    </row>
    <row r="8631" spans="2:2" ht="15.75" customHeight="1" x14ac:dyDescent="0.2">
      <c r="B8631" s="9"/>
    </row>
    <row r="8632" spans="2:2" ht="15.75" customHeight="1" x14ac:dyDescent="0.2">
      <c r="B8632" s="9"/>
    </row>
    <row r="8633" spans="2:2" ht="15.75" customHeight="1" x14ac:dyDescent="0.2">
      <c r="B8633" s="9"/>
    </row>
    <row r="8634" spans="2:2" ht="15.75" customHeight="1" x14ac:dyDescent="0.2">
      <c r="B8634" s="9"/>
    </row>
    <row r="8635" spans="2:2" ht="15.75" customHeight="1" x14ac:dyDescent="0.2">
      <c r="B8635" s="9"/>
    </row>
    <row r="8636" spans="2:2" ht="15.75" customHeight="1" x14ac:dyDescent="0.2">
      <c r="B8636" s="9"/>
    </row>
    <row r="8637" spans="2:2" ht="15.75" customHeight="1" x14ac:dyDescent="0.2">
      <c r="B8637" s="9"/>
    </row>
    <row r="8638" spans="2:2" ht="15.75" customHeight="1" x14ac:dyDescent="0.2">
      <c r="B8638" s="9"/>
    </row>
    <row r="8639" spans="2:2" ht="15.75" customHeight="1" x14ac:dyDescent="0.2">
      <c r="B8639" s="9"/>
    </row>
    <row r="8640" spans="2:2" ht="15.75" customHeight="1" x14ac:dyDescent="0.2">
      <c r="B8640" s="9"/>
    </row>
    <row r="8641" spans="2:2" ht="15.75" customHeight="1" x14ac:dyDescent="0.2">
      <c r="B8641" s="9"/>
    </row>
    <row r="8642" spans="2:2" ht="15.75" customHeight="1" x14ac:dyDescent="0.2">
      <c r="B8642" s="9"/>
    </row>
    <row r="8643" spans="2:2" ht="15.75" customHeight="1" x14ac:dyDescent="0.2">
      <c r="B8643" s="9"/>
    </row>
    <row r="8644" spans="2:2" ht="15.75" customHeight="1" x14ac:dyDescent="0.2">
      <c r="B8644" s="9"/>
    </row>
    <row r="8645" spans="2:2" ht="15.75" customHeight="1" x14ac:dyDescent="0.2">
      <c r="B8645" s="9"/>
    </row>
    <row r="8646" spans="2:2" ht="15.75" customHeight="1" x14ac:dyDescent="0.2">
      <c r="B8646" s="9"/>
    </row>
    <row r="8647" spans="2:2" ht="15.75" customHeight="1" x14ac:dyDescent="0.2">
      <c r="B8647" s="9"/>
    </row>
    <row r="8648" spans="2:2" ht="15.75" customHeight="1" x14ac:dyDescent="0.2">
      <c r="B8648" s="9"/>
    </row>
    <row r="8649" spans="2:2" ht="15.75" customHeight="1" x14ac:dyDescent="0.2">
      <c r="B8649" s="9"/>
    </row>
    <row r="8650" spans="2:2" ht="15.75" customHeight="1" x14ac:dyDescent="0.2">
      <c r="B8650" s="9"/>
    </row>
    <row r="8651" spans="2:2" ht="15.75" customHeight="1" x14ac:dyDescent="0.2">
      <c r="B8651" s="9"/>
    </row>
    <row r="8652" spans="2:2" ht="15.75" customHeight="1" x14ac:dyDescent="0.2">
      <c r="B8652" s="9"/>
    </row>
    <row r="8653" spans="2:2" ht="15.75" customHeight="1" x14ac:dyDescent="0.2">
      <c r="B8653" s="9"/>
    </row>
    <row r="8654" spans="2:2" ht="15.75" customHeight="1" x14ac:dyDescent="0.2">
      <c r="B8654" s="9"/>
    </row>
    <row r="8655" spans="2:2" ht="15.75" customHeight="1" x14ac:dyDescent="0.2">
      <c r="B8655" s="9"/>
    </row>
    <row r="8656" spans="2:2" ht="15.75" customHeight="1" x14ac:dyDescent="0.2">
      <c r="B8656" s="9"/>
    </row>
    <row r="8657" spans="2:2" ht="15.75" customHeight="1" x14ac:dyDescent="0.2">
      <c r="B8657" s="9"/>
    </row>
    <row r="8658" spans="2:2" ht="15.75" customHeight="1" x14ac:dyDescent="0.2">
      <c r="B8658" s="9"/>
    </row>
    <row r="8659" spans="2:2" ht="15.75" customHeight="1" x14ac:dyDescent="0.2">
      <c r="B8659" s="9"/>
    </row>
    <row r="8660" spans="2:2" ht="15.75" customHeight="1" x14ac:dyDescent="0.2">
      <c r="B8660" s="9"/>
    </row>
    <row r="8661" spans="2:2" ht="15.75" customHeight="1" x14ac:dyDescent="0.2">
      <c r="B8661" s="9"/>
    </row>
    <row r="8662" spans="2:2" ht="15.75" customHeight="1" x14ac:dyDescent="0.2">
      <c r="B8662" s="9"/>
    </row>
    <row r="8663" spans="2:2" ht="15.75" customHeight="1" x14ac:dyDescent="0.2">
      <c r="B8663" s="9"/>
    </row>
    <row r="8664" spans="2:2" ht="15.75" customHeight="1" x14ac:dyDescent="0.2">
      <c r="B8664" s="9"/>
    </row>
    <row r="8665" spans="2:2" ht="15.75" customHeight="1" x14ac:dyDescent="0.2">
      <c r="B8665" s="9"/>
    </row>
    <row r="8666" spans="2:2" ht="15.75" customHeight="1" x14ac:dyDescent="0.2">
      <c r="B8666" s="9"/>
    </row>
    <row r="8667" spans="2:2" ht="15.75" customHeight="1" x14ac:dyDescent="0.2">
      <c r="B8667" s="9"/>
    </row>
    <row r="8668" spans="2:2" ht="15.75" customHeight="1" x14ac:dyDescent="0.2">
      <c r="B8668" s="9"/>
    </row>
    <row r="8669" spans="2:2" ht="15.75" customHeight="1" x14ac:dyDescent="0.2">
      <c r="B8669" s="9"/>
    </row>
    <row r="8670" spans="2:2" ht="15.75" customHeight="1" x14ac:dyDescent="0.2">
      <c r="B8670" s="9"/>
    </row>
    <row r="8671" spans="2:2" ht="15.75" customHeight="1" x14ac:dyDescent="0.2">
      <c r="B8671" s="9"/>
    </row>
    <row r="8672" spans="2:2" ht="15.75" customHeight="1" x14ac:dyDescent="0.2">
      <c r="B8672" s="9"/>
    </row>
    <row r="8673" spans="2:2" ht="15.75" customHeight="1" x14ac:dyDescent="0.2">
      <c r="B8673" s="9"/>
    </row>
    <row r="8674" spans="2:2" ht="15.75" customHeight="1" x14ac:dyDescent="0.2">
      <c r="B8674" s="9"/>
    </row>
    <row r="8675" spans="2:2" ht="15.75" customHeight="1" x14ac:dyDescent="0.2">
      <c r="B8675" s="9"/>
    </row>
    <row r="8676" spans="2:2" ht="15.75" customHeight="1" x14ac:dyDescent="0.2">
      <c r="B8676" s="9"/>
    </row>
    <row r="8677" spans="2:2" ht="15.75" customHeight="1" x14ac:dyDescent="0.2">
      <c r="B8677" s="9"/>
    </row>
    <row r="8678" spans="2:2" ht="15.75" customHeight="1" x14ac:dyDescent="0.2">
      <c r="B8678" s="9"/>
    </row>
    <row r="8679" spans="2:2" ht="15.75" customHeight="1" x14ac:dyDescent="0.2">
      <c r="B8679" s="9"/>
    </row>
    <row r="8680" spans="2:2" ht="15.75" customHeight="1" x14ac:dyDescent="0.2">
      <c r="B8680" s="9"/>
    </row>
    <row r="8681" spans="2:2" ht="15.75" customHeight="1" x14ac:dyDescent="0.2">
      <c r="B8681" s="9"/>
    </row>
    <row r="8682" spans="2:2" ht="15.75" customHeight="1" x14ac:dyDescent="0.2">
      <c r="B8682" s="9"/>
    </row>
    <row r="8683" spans="2:2" ht="15.75" customHeight="1" x14ac:dyDescent="0.2">
      <c r="B8683" s="9"/>
    </row>
    <row r="8684" spans="2:2" ht="15.75" customHeight="1" x14ac:dyDescent="0.2">
      <c r="B8684" s="9"/>
    </row>
    <row r="8685" spans="2:2" ht="15.75" customHeight="1" x14ac:dyDescent="0.2">
      <c r="B8685" s="9"/>
    </row>
    <row r="8686" spans="2:2" ht="15.75" customHeight="1" x14ac:dyDescent="0.2">
      <c r="B8686" s="9"/>
    </row>
    <row r="8687" spans="2:2" ht="15.75" customHeight="1" x14ac:dyDescent="0.2">
      <c r="B8687" s="9"/>
    </row>
    <row r="8688" spans="2:2" ht="15.75" customHeight="1" x14ac:dyDescent="0.2">
      <c r="B8688" s="9"/>
    </row>
    <row r="8689" spans="2:2" ht="15.75" customHeight="1" x14ac:dyDescent="0.2">
      <c r="B8689" s="9"/>
    </row>
    <row r="8690" spans="2:2" ht="15.75" customHeight="1" x14ac:dyDescent="0.2">
      <c r="B8690" s="9"/>
    </row>
    <row r="8691" spans="2:2" ht="15.75" customHeight="1" x14ac:dyDescent="0.2">
      <c r="B8691" s="9"/>
    </row>
    <row r="8692" spans="2:2" ht="15.75" customHeight="1" x14ac:dyDescent="0.2">
      <c r="B8692" s="9"/>
    </row>
    <row r="8693" spans="2:2" ht="15.75" customHeight="1" x14ac:dyDescent="0.2">
      <c r="B8693" s="9"/>
    </row>
    <row r="8694" spans="2:2" ht="15.75" customHeight="1" x14ac:dyDescent="0.2">
      <c r="B8694" s="9"/>
    </row>
    <row r="8695" spans="2:2" ht="15.75" customHeight="1" x14ac:dyDescent="0.2">
      <c r="B8695" s="9"/>
    </row>
    <row r="8696" spans="2:2" ht="15.75" customHeight="1" x14ac:dyDescent="0.2">
      <c r="B8696" s="9"/>
    </row>
    <row r="8697" spans="2:2" ht="15.75" customHeight="1" x14ac:dyDescent="0.2">
      <c r="B8697" s="9"/>
    </row>
    <row r="8698" spans="2:2" ht="15.75" customHeight="1" x14ac:dyDescent="0.2">
      <c r="B8698" s="9"/>
    </row>
    <row r="8699" spans="2:2" ht="15.75" customHeight="1" x14ac:dyDescent="0.2">
      <c r="B8699" s="9"/>
    </row>
    <row r="8700" spans="2:2" ht="15.75" customHeight="1" x14ac:dyDescent="0.2">
      <c r="B8700" s="9"/>
    </row>
    <row r="8701" spans="2:2" ht="15.75" customHeight="1" x14ac:dyDescent="0.2">
      <c r="B8701" s="9"/>
    </row>
    <row r="8702" spans="2:2" ht="15.75" customHeight="1" x14ac:dyDescent="0.2">
      <c r="B8702" s="9"/>
    </row>
    <row r="8703" spans="2:2" ht="15.75" customHeight="1" x14ac:dyDescent="0.2">
      <c r="B8703" s="9"/>
    </row>
    <row r="8704" spans="2:2" ht="15.75" customHeight="1" x14ac:dyDescent="0.2">
      <c r="B8704" s="9"/>
    </row>
    <row r="8705" spans="2:2" ht="15.75" customHeight="1" x14ac:dyDescent="0.2">
      <c r="B8705" s="9"/>
    </row>
    <row r="8706" spans="2:2" ht="15.75" customHeight="1" x14ac:dyDescent="0.2">
      <c r="B8706" s="9"/>
    </row>
    <row r="8707" spans="2:2" ht="15.75" customHeight="1" x14ac:dyDescent="0.2">
      <c r="B8707" s="9"/>
    </row>
    <row r="8708" spans="2:2" ht="15.75" customHeight="1" x14ac:dyDescent="0.2">
      <c r="B8708" s="9"/>
    </row>
    <row r="8709" spans="2:2" ht="15.75" customHeight="1" x14ac:dyDescent="0.2">
      <c r="B8709" s="9"/>
    </row>
    <row r="8710" spans="2:2" ht="15.75" customHeight="1" x14ac:dyDescent="0.2">
      <c r="B8710" s="9"/>
    </row>
    <row r="8711" spans="2:2" ht="15.75" customHeight="1" x14ac:dyDescent="0.2">
      <c r="B8711" s="9"/>
    </row>
    <row r="8712" spans="2:2" ht="15.75" customHeight="1" x14ac:dyDescent="0.2">
      <c r="B8712" s="9"/>
    </row>
    <row r="8713" spans="2:2" ht="15.75" customHeight="1" x14ac:dyDescent="0.2">
      <c r="B8713" s="9"/>
    </row>
    <row r="8714" spans="2:2" ht="15.75" customHeight="1" x14ac:dyDescent="0.2">
      <c r="B8714" s="9"/>
    </row>
    <row r="8715" spans="2:2" ht="15.75" customHeight="1" x14ac:dyDescent="0.2">
      <c r="B8715" s="9"/>
    </row>
    <row r="8716" spans="2:2" ht="15.75" customHeight="1" x14ac:dyDescent="0.2">
      <c r="B8716" s="9"/>
    </row>
    <row r="8717" spans="2:2" ht="15.75" customHeight="1" x14ac:dyDescent="0.2">
      <c r="B8717" s="9"/>
    </row>
    <row r="8718" spans="2:2" ht="15.75" customHeight="1" x14ac:dyDescent="0.2">
      <c r="B8718" s="9"/>
    </row>
    <row r="8719" spans="2:2" ht="15.75" customHeight="1" x14ac:dyDescent="0.2">
      <c r="B8719" s="9"/>
    </row>
    <row r="8720" spans="2:2" ht="15.75" customHeight="1" x14ac:dyDescent="0.2">
      <c r="B8720" s="9"/>
    </row>
    <row r="8721" spans="2:2" ht="15.75" customHeight="1" x14ac:dyDescent="0.2">
      <c r="B8721" s="9"/>
    </row>
    <row r="8722" spans="2:2" ht="15.75" customHeight="1" x14ac:dyDescent="0.2">
      <c r="B8722" s="9"/>
    </row>
    <row r="8723" spans="2:2" ht="15.75" customHeight="1" x14ac:dyDescent="0.2">
      <c r="B8723" s="9"/>
    </row>
    <row r="8724" spans="2:2" ht="15.75" customHeight="1" x14ac:dyDescent="0.2">
      <c r="B8724" s="9"/>
    </row>
    <row r="8725" spans="2:2" ht="15.75" customHeight="1" x14ac:dyDescent="0.2">
      <c r="B8725" s="9"/>
    </row>
    <row r="8726" spans="2:2" ht="15.75" customHeight="1" x14ac:dyDescent="0.2">
      <c r="B8726" s="9"/>
    </row>
    <row r="8727" spans="2:2" ht="15.75" customHeight="1" x14ac:dyDescent="0.2">
      <c r="B8727" s="9"/>
    </row>
    <row r="8728" spans="2:2" ht="15.75" customHeight="1" x14ac:dyDescent="0.2">
      <c r="B8728" s="9"/>
    </row>
    <row r="8729" spans="2:2" ht="15.75" customHeight="1" x14ac:dyDescent="0.2">
      <c r="B8729" s="9"/>
    </row>
    <row r="8730" spans="2:2" ht="15.75" customHeight="1" x14ac:dyDescent="0.2">
      <c r="B8730" s="9"/>
    </row>
    <row r="8731" spans="2:2" ht="15.75" customHeight="1" x14ac:dyDescent="0.2">
      <c r="B8731" s="9"/>
    </row>
    <row r="8732" spans="2:2" ht="15.75" customHeight="1" x14ac:dyDescent="0.2">
      <c r="B8732" s="9"/>
    </row>
    <row r="8733" spans="2:2" ht="15.75" customHeight="1" x14ac:dyDescent="0.2">
      <c r="B8733" s="9"/>
    </row>
    <row r="8734" spans="2:2" ht="15.75" customHeight="1" x14ac:dyDescent="0.2">
      <c r="B8734" s="9"/>
    </row>
    <row r="8735" spans="2:2" ht="15.75" customHeight="1" x14ac:dyDescent="0.2">
      <c r="B8735" s="9"/>
    </row>
    <row r="8736" spans="2:2" ht="15.75" customHeight="1" x14ac:dyDescent="0.2">
      <c r="B8736" s="9"/>
    </row>
    <row r="8737" spans="2:2" ht="15.75" customHeight="1" x14ac:dyDescent="0.2">
      <c r="B8737" s="9"/>
    </row>
    <row r="8738" spans="2:2" ht="15.75" customHeight="1" x14ac:dyDescent="0.2">
      <c r="B8738" s="9"/>
    </row>
    <row r="8739" spans="2:2" ht="15.75" customHeight="1" x14ac:dyDescent="0.2">
      <c r="B8739" s="9"/>
    </row>
    <row r="8740" spans="2:2" ht="15.75" customHeight="1" x14ac:dyDescent="0.2">
      <c r="B8740" s="9"/>
    </row>
    <row r="8741" spans="2:2" ht="15.75" customHeight="1" x14ac:dyDescent="0.2">
      <c r="B8741" s="9"/>
    </row>
    <row r="8742" spans="2:2" ht="15.75" customHeight="1" x14ac:dyDescent="0.2">
      <c r="B8742" s="9"/>
    </row>
    <row r="8743" spans="2:2" ht="15.75" customHeight="1" x14ac:dyDescent="0.2">
      <c r="B8743" s="9"/>
    </row>
    <row r="8744" spans="2:2" ht="15.75" customHeight="1" x14ac:dyDescent="0.2">
      <c r="B8744" s="9"/>
    </row>
    <row r="8745" spans="2:2" ht="15.75" customHeight="1" x14ac:dyDescent="0.2">
      <c r="B8745" s="9"/>
    </row>
    <row r="8746" spans="2:2" ht="15.75" customHeight="1" x14ac:dyDescent="0.2">
      <c r="B8746" s="9"/>
    </row>
    <row r="8747" spans="2:2" ht="15.75" customHeight="1" x14ac:dyDescent="0.2">
      <c r="B8747" s="9"/>
    </row>
    <row r="8748" spans="2:2" ht="15.75" customHeight="1" x14ac:dyDescent="0.2">
      <c r="B8748" s="9"/>
    </row>
    <row r="8749" spans="2:2" ht="15.75" customHeight="1" x14ac:dyDescent="0.2">
      <c r="B8749" s="9"/>
    </row>
    <row r="8750" spans="2:2" ht="15.75" customHeight="1" x14ac:dyDescent="0.2">
      <c r="B8750" s="9"/>
    </row>
    <row r="8751" spans="2:2" ht="15.75" customHeight="1" x14ac:dyDescent="0.2">
      <c r="B8751" s="9"/>
    </row>
    <row r="8752" spans="2:2" ht="15.75" customHeight="1" x14ac:dyDescent="0.2">
      <c r="B8752" s="9"/>
    </row>
    <row r="8753" spans="2:2" ht="15.75" customHeight="1" x14ac:dyDescent="0.2">
      <c r="B8753" s="9"/>
    </row>
    <row r="8754" spans="2:2" ht="15.75" customHeight="1" x14ac:dyDescent="0.2">
      <c r="B8754" s="9"/>
    </row>
    <row r="8755" spans="2:2" ht="15.75" customHeight="1" x14ac:dyDescent="0.2">
      <c r="B8755" s="9"/>
    </row>
    <row r="8756" spans="2:2" ht="15.75" customHeight="1" x14ac:dyDescent="0.2">
      <c r="B8756" s="9"/>
    </row>
    <row r="8757" spans="2:2" ht="15.75" customHeight="1" x14ac:dyDescent="0.2">
      <c r="B8757" s="9"/>
    </row>
    <row r="8758" spans="2:2" ht="15.75" customHeight="1" x14ac:dyDescent="0.2">
      <c r="B8758" s="9"/>
    </row>
    <row r="8759" spans="2:2" ht="15.75" customHeight="1" x14ac:dyDescent="0.2">
      <c r="B8759" s="9"/>
    </row>
    <row r="8760" spans="2:2" ht="15.75" customHeight="1" x14ac:dyDescent="0.2">
      <c r="B8760" s="9"/>
    </row>
    <row r="8761" spans="2:2" ht="15.75" customHeight="1" x14ac:dyDescent="0.2">
      <c r="B8761" s="9"/>
    </row>
    <row r="8762" spans="2:2" ht="15.75" customHeight="1" x14ac:dyDescent="0.2">
      <c r="B8762" s="9"/>
    </row>
    <row r="8763" spans="2:2" ht="15.75" customHeight="1" x14ac:dyDescent="0.2">
      <c r="B8763" s="9"/>
    </row>
    <row r="8764" spans="2:2" ht="15.75" customHeight="1" x14ac:dyDescent="0.2">
      <c r="B8764" s="9"/>
    </row>
    <row r="8765" spans="2:2" ht="15.75" customHeight="1" x14ac:dyDescent="0.2">
      <c r="B8765" s="9"/>
    </row>
    <row r="8766" spans="2:2" ht="15.75" customHeight="1" x14ac:dyDescent="0.2">
      <c r="B8766" s="9"/>
    </row>
    <row r="8767" spans="2:2" ht="15.75" customHeight="1" x14ac:dyDescent="0.2">
      <c r="B8767" s="9"/>
    </row>
    <row r="8768" spans="2:2" ht="15.75" customHeight="1" x14ac:dyDescent="0.2">
      <c r="B8768" s="9"/>
    </row>
    <row r="8769" spans="2:2" ht="15.75" customHeight="1" x14ac:dyDescent="0.2">
      <c r="B8769" s="9"/>
    </row>
    <row r="8770" spans="2:2" ht="15.75" customHeight="1" x14ac:dyDescent="0.2">
      <c r="B8770" s="9"/>
    </row>
    <row r="8771" spans="2:2" ht="15.75" customHeight="1" x14ac:dyDescent="0.2">
      <c r="B8771" s="9"/>
    </row>
    <row r="8772" spans="2:2" ht="15.75" customHeight="1" x14ac:dyDescent="0.2">
      <c r="B8772" s="9"/>
    </row>
    <row r="8773" spans="2:2" ht="15.75" customHeight="1" x14ac:dyDescent="0.2">
      <c r="B8773" s="9"/>
    </row>
    <row r="8774" spans="2:2" ht="15.75" customHeight="1" x14ac:dyDescent="0.2">
      <c r="B8774" s="9"/>
    </row>
    <row r="8775" spans="2:2" ht="15.75" customHeight="1" x14ac:dyDescent="0.2">
      <c r="B8775" s="9"/>
    </row>
    <row r="8776" spans="2:2" ht="15.75" customHeight="1" x14ac:dyDescent="0.2">
      <c r="B8776" s="9"/>
    </row>
    <row r="8777" spans="2:2" ht="15.75" customHeight="1" x14ac:dyDescent="0.2">
      <c r="B8777" s="9"/>
    </row>
    <row r="8778" spans="2:2" ht="15.75" customHeight="1" x14ac:dyDescent="0.2">
      <c r="B8778" s="9"/>
    </row>
    <row r="8779" spans="2:2" ht="15.75" customHeight="1" x14ac:dyDescent="0.2">
      <c r="B8779" s="9"/>
    </row>
    <row r="8780" spans="2:2" ht="15.75" customHeight="1" x14ac:dyDescent="0.2">
      <c r="B8780" s="9"/>
    </row>
    <row r="8781" spans="2:2" ht="15.75" customHeight="1" x14ac:dyDescent="0.2">
      <c r="B8781" s="9"/>
    </row>
    <row r="8782" spans="2:2" ht="15.75" customHeight="1" x14ac:dyDescent="0.2">
      <c r="B8782" s="9"/>
    </row>
    <row r="8783" spans="2:2" ht="15.75" customHeight="1" x14ac:dyDescent="0.2">
      <c r="B8783" s="9"/>
    </row>
    <row r="8784" spans="2:2" ht="15.75" customHeight="1" x14ac:dyDescent="0.2">
      <c r="B8784" s="9"/>
    </row>
    <row r="8785" spans="2:2" ht="15.75" customHeight="1" x14ac:dyDescent="0.2">
      <c r="B8785" s="9"/>
    </row>
    <row r="8786" spans="2:2" ht="15.75" customHeight="1" x14ac:dyDescent="0.2">
      <c r="B8786" s="9"/>
    </row>
    <row r="8787" spans="2:2" ht="15.75" customHeight="1" x14ac:dyDescent="0.2">
      <c r="B8787" s="9"/>
    </row>
    <row r="8788" spans="2:2" ht="15.75" customHeight="1" x14ac:dyDescent="0.2">
      <c r="B8788" s="9"/>
    </row>
    <row r="8789" spans="2:2" ht="15.75" customHeight="1" x14ac:dyDescent="0.2">
      <c r="B8789" s="9"/>
    </row>
    <row r="8790" spans="2:2" ht="15.75" customHeight="1" x14ac:dyDescent="0.2">
      <c r="B8790" s="9"/>
    </row>
    <row r="8791" spans="2:2" ht="15.75" customHeight="1" x14ac:dyDescent="0.2">
      <c r="B8791" s="9"/>
    </row>
    <row r="8792" spans="2:2" ht="15.75" customHeight="1" x14ac:dyDescent="0.2">
      <c r="B8792" s="9"/>
    </row>
    <row r="8793" spans="2:2" ht="15.75" customHeight="1" x14ac:dyDescent="0.2">
      <c r="B8793" s="9"/>
    </row>
    <row r="8794" spans="2:2" ht="15.75" customHeight="1" x14ac:dyDescent="0.2">
      <c r="B8794" s="9"/>
    </row>
    <row r="8795" spans="2:2" ht="15.75" customHeight="1" x14ac:dyDescent="0.2">
      <c r="B8795" s="9"/>
    </row>
    <row r="8796" spans="2:2" ht="15.75" customHeight="1" x14ac:dyDescent="0.2">
      <c r="B8796" s="9"/>
    </row>
    <row r="8797" spans="2:2" ht="15.75" customHeight="1" x14ac:dyDescent="0.2">
      <c r="B8797" s="9"/>
    </row>
    <row r="8798" spans="2:2" ht="15.75" customHeight="1" x14ac:dyDescent="0.2">
      <c r="B8798" s="9"/>
    </row>
    <row r="8799" spans="2:2" ht="15.75" customHeight="1" x14ac:dyDescent="0.2">
      <c r="B8799" s="9"/>
    </row>
    <row r="8800" spans="2:2" ht="15.75" customHeight="1" x14ac:dyDescent="0.2">
      <c r="B8800" s="9"/>
    </row>
    <row r="8801" spans="2:2" ht="15.75" customHeight="1" x14ac:dyDescent="0.2">
      <c r="B8801" s="9"/>
    </row>
    <row r="8802" spans="2:2" ht="15.75" customHeight="1" x14ac:dyDescent="0.2">
      <c r="B8802" s="9"/>
    </row>
    <row r="8803" spans="2:2" ht="15.75" customHeight="1" x14ac:dyDescent="0.2">
      <c r="B8803" s="9"/>
    </row>
    <row r="8804" spans="2:2" ht="15.75" customHeight="1" x14ac:dyDescent="0.2">
      <c r="B8804" s="9"/>
    </row>
    <row r="8805" spans="2:2" ht="15.75" customHeight="1" x14ac:dyDescent="0.2">
      <c r="B8805" s="9"/>
    </row>
    <row r="8806" spans="2:2" ht="15.75" customHeight="1" x14ac:dyDescent="0.2">
      <c r="B8806" s="9"/>
    </row>
    <row r="8807" spans="2:2" ht="15.75" customHeight="1" x14ac:dyDescent="0.2">
      <c r="B8807" s="9"/>
    </row>
    <row r="8808" spans="2:2" ht="15.75" customHeight="1" x14ac:dyDescent="0.2">
      <c r="B8808" s="9"/>
    </row>
    <row r="8809" spans="2:2" ht="15.75" customHeight="1" x14ac:dyDescent="0.2">
      <c r="B8809" s="9"/>
    </row>
    <row r="8810" spans="2:2" ht="15.75" customHeight="1" x14ac:dyDescent="0.2">
      <c r="B8810" s="9"/>
    </row>
    <row r="8811" spans="2:2" ht="15.75" customHeight="1" x14ac:dyDescent="0.2">
      <c r="B8811" s="9"/>
    </row>
    <row r="8812" spans="2:2" ht="15.75" customHeight="1" x14ac:dyDescent="0.2">
      <c r="B8812" s="9"/>
    </row>
    <row r="8813" spans="2:2" ht="15.75" customHeight="1" x14ac:dyDescent="0.2">
      <c r="B8813" s="9"/>
    </row>
    <row r="8814" spans="2:2" ht="15.75" customHeight="1" x14ac:dyDescent="0.2">
      <c r="B8814" s="9"/>
    </row>
    <row r="8815" spans="2:2" ht="15.75" customHeight="1" x14ac:dyDescent="0.2">
      <c r="B8815" s="9"/>
    </row>
    <row r="8816" spans="2:2" ht="15.75" customHeight="1" x14ac:dyDescent="0.2">
      <c r="B8816" s="9"/>
    </row>
    <row r="8817" spans="2:2" ht="15.75" customHeight="1" x14ac:dyDescent="0.2">
      <c r="B8817" s="9"/>
    </row>
    <row r="8818" spans="2:2" ht="15.75" customHeight="1" x14ac:dyDescent="0.2">
      <c r="B8818" s="9"/>
    </row>
    <row r="8819" spans="2:2" ht="15.75" customHeight="1" x14ac:dyDescent="0.2">
      <c r="B8819" s="9"/>
    </row>
    <row r="8820" spans="2:2" ht="15.75" customHeight="1" x14ac:dyDescent="0.2">
      <c r="B8820" s="9"/>
    </row>
    <row r="8821" spans="2:2" ht="15.75" customHeight="1" x14ac:dyDescent="0.2">
      <c r="B8821" s="9"/>
    </row>
    <row r="8822" spans="2:2" ht="15.75" customHeight="1" x14ac:dyDescent="0.2">
      <c r="B8822" s="9"/>
    </row>
    <row r="8823" spans="2:2" ht="15.75" customHeight="1" x14ac:dyDescent="0.2">
      <c r="B8823" s="9"/>
    </row>
    <row r="8824" spans="2:2" ht="15.75" customHeight="1" x14ac:dyDescent="0.2">
      <c r="B8824" s="9"/>
    </row>
    <row r="8825" spans="2:2" ht="15.75" customHeight="1" x14ac:dyDescent="0.2">
      <c r="B8825" s="9"/>
    </row>
    <row r="8826" spans="2:2" ht="15.75" customHeight="1" x14ac:dyDescent="0.2">
      <c r="B8826" s="9"/>
    </row>
    <row r="8827" spans="2:2" ht="15.75" customHeight="1" x14ac:dyDescent="0.2">
      <c r="B8827" s="9"/>
    </row>
    <row r="8828" spans="2:2" ht="15.75" customHeight="1" x14ac:dyDescent="0.2">
      <c r="B8828" s="9"/>
    </row>
    <row r="8829" spans="2:2" ht="15.75" customHeight="1" x14ac:dyDescent="0.2">
      <c r="B8829" s="9"/>
    </row>
    <row r="8830" spans="2:2" ht="15.75" customHeight="1" x14ac:dyDescent="0.2">
      <c r="B8830" s="9"/>
    </row>
    <row r="8831" spans="2:2" ht="15.75" customHeight="1" x14ac:dyDescent="0.2">
      <c r="B8831" s="9"/>
    </row>
    <row r="8832" spans="2:2" ht="15.75" customHeight="1" x14ac:dyDescent="0.2">
      <c r="B8832" s="9"/>
    </row>
    <row r="8833" spans="2:2" ht="15.75" customHeight="1" x14ac:dyDescent="0.2">
      <c r="B8833" s="9"/>
    </row>
    <row r="8834" spans="2:2" ht="15.75" customHeight="1" x14ac:dyDescent="0.2">
      <c r="B8834" s="9"/>
    </row>
    <row r="8835" spans="2:2" ht="15.75" customHeight="1" x14ac:dyDescent="0.2">
      <c r="B8835" s="9"/>
    </row>
    <row r="8836" spans="2:2" ht="15.75" customHeight="1" x14ac:dyDescent="0.2">
      <c r="B8836" s="9"/>
    </row>
    <row r="8837" spans="2:2" ht="15.75" customHeight="1" x14ac:dyDescent="0.2">
      <c r="B8837" s="9"/>
    </row>
    <row r="8838" spans="2:2" ht="15.75" customHeight="1" x14ac:dyDescent="0.2">
      <c r="B8838" s="9"/>
    </row>
    <row r="8839" spans="2:2" ht="15.75" customHeight="1" x14ac:dyDescent="0.2">
      <c r="B8839" s="9"/>
    </row>
    <row r="8840" spans="2:2" ht="15.75" customHeight="1" x14ac:dyDescent="0.2">
      <c r="B8840" s="9"/>
    </row>
    <row r="8841" spans="2:2" ht="15.75" customHeight="1" x14ac:dyDescent="0.2">
      <c r="B8841" s="9"/>
    </row>
    <row r="8842" spans="2:2" ht="15.75" customHeight="1" x14ac:dyDescent="0.2">
      <c r="B8842" s="9"/>
    </row>
    <row r="8843" spans="2:2" ht="15.75" customHeight="1" x14ac:dyDescent="0.2">
      <c r="B8843" s="9"/>
    </row>
    <row r="8844" spans="2:2" ht="15.75" customHeight="1" x14ac:dyDescent="0.2">
      <c r="B8844" s="9"/>
    </row>
    <row r="8845" spans="2:2" ht="15.75" customHeight="1" x14ac:dyDescent="0.2">
      <c r="B8845" s="9"/>
    </row>
    <row r="8846" spans="2:2" ht="15.75" customHeight="1" x14ac:dyDescent="0.2">
      <c r="B8846" s="9"/>
    </row>
    <row r="8847" spans="2:2" ht="15.75" customHeight="1" x14ac:dyDescent="0.2">
      <c r="B8847" s="9"/>
    </row>
    <row r="8848" spans="2:2" ht="15.75" customHeight="1" x14ac:dyDescent="0.2">
      <c r="B8848" s="9"/>
    </row>
    <row r="8849" spans="2:2" ht="15.75" customHeight="1" x14ac:dyDescent="0.2">
      <c r="B8849" s="9"/>
    </row>
    <row r="8850" spans="2:2" ht="15.75" customHeight="1" x14ac:dyDescent="0.2">
      <c r="B8850" s="9"/>
    </row>
    <row r="8851" spans="2:2" ht="15.75" customHeight="1" x14ac:dyDescent="0.2">
      <c r="B8851" s="9"/>
    </row>
    <row r="8852" spans="2:2" ht="15.75" customHeight="1" x14ac:dyDescent="0.2">
      <c r="B8852" s="9"/>
    </row>
    <row r="8853" spans="2:2" ht="15.75" customHeight="1" x14ac:dyDescent="0.2">
      <c r="B8853" s="9"/>
    </row>
    <row r="8854" spans="2:2" ht="15.75" customHeight="1" x14ac:dyDescent="0.2">
      <c r="B8854" s="9"/>
    </row>
    <row r="8855" spans="2:2" ht="15.75" customHeight="1" x14ac:dyDescent="0.2">
      <c r="B8855" s="9"/>
    </row>
    <row r="8856" spans="2:2" ht="15.75" customHeight="1" x14ac:dyDescent="0.2">
      <c r="B8856" s="9"/>
    </row>
    <row r="8857" spans="2:2" ht="15.75" customHeight="1" x14ac:dyDescent="0.2">
      <c r="B8857" s="9"/>
    </row>
    <row r="8858" spans="2:2" ht="15.75" customHeight="1" x14ac:dyDescent="0.2">
      <c r="B8858" s="9"/>
    </row>
    <row r="8859" spans="2:2" ht="15.75" customHeight="1" x14ac:dyDescent="0.2">
      <c r="B8859" s="9"/>
    </row>
    <row r="8860" spans="2:2" ht="15.75" customHeight="1" x14ac:dyDescent="0.2">
      <c r="B8860" s="9"/>
    </row>
    <row r="8861" spans="2:2" ht="15.75" customHeight="1" x14ac:dyDescent="0.2">
      <c r="B8861" s="9"/>
    </row>
    <row r="8862" spans="2:2" ht="15.75" customHeight="1" x14ac:dyDescent="0.2">
      <c r="B8862" s="9"/>
    </row>
    <row r="8863" spans="2:2" ht="15.75" customHeight="1" x14ac:dyDescent="0.2">
      <c r="B8863" s="9"/>
    </row>
    <row r="8864" spans="2:2" ht="15.75" customHeight="1" x14ac:dyDescent="0.2">
      <c r="B8864" s="9"/>
    </row>
    <row r="8865" spans="2:2" ht="15.75" customHeight="1" x14ac:dyDescent="0.2">
      <c r="B8865" s="9"/>
    </row>
    <row r="8866" spans="2:2" ht="15.75" customHeight="1" x14ac:dyDescent="0.2">
      <c r="B8866" s="9"/>
    </row>
    <row r="8867" spans="2:2" ht="15.75" customHeight="1" x14ac:dyDescent="0.2">
      <c r="B8867" s="9"/>
    </row>
    <row r="8868" spans="2:2" ht="15.75" customHeight="1" x14ac:dyDescent="0.2">
      <c r="B8868" s="9"/>
    </row>
    <row r="8869" spans="2:2" ht="15.75" customHeight="1" x14ac:dyDescent="0.2">
      <c r="B8869" s="9"/>
    </row>
    <row r="8870" spans="2:2" ht="15.75" customHeight="1" x14ac:dyDescent="0.2">
      <c r="B8870" s="9"/>
    </row>
    <row r="8871" spans="2:2" ht="15.75" customHeight="1" x14ac:dyDescent="0.2">
      <c r="B8871" s="9"/>
    </row>
    <row r="8872" spans="2:2" ht="15.75" customHeight="1" x14ac:dyDescent="0.2">
      <c r="B8872" s="9"/>
    </row>
    <row r="8873" spans="2:2" ht="15.75" customHeight="1" x14ac:dyDescent="0.2">
      <c r="B8873" s="9"/>
    </row>
    <row r="8874" spans="2:2" ht="15.75" customHeight="1" x14ac:dyDescent="0.2">
      <c r="B8874" s="9"/>
    </row>
    <row r="8875" spans="2:2" ht="15.75" customHeight="1" x14ac:dyDescent="0.2">
      <c r="B8875" s="9"/>
    </row>
    <row r="8876" spans="2:2" ht="15.75" customHeight="1" x14ac:dyDescent="0.2">
      <c r="B8876" s="9"/>
    </row>
    <row r="8877" spans="2:2" ht="15.75" customHeight="1" x14ac:dyDescent="0.2">
      <c r="B8877" s="9"/>
    </row>
    <row r="8878" spans="2:2" ht="15.75" customHeight="1" x14ac:dyDescent="0.2">
      <c r="B8878" s="9"/>
    </row>
    <row r="8879" spans="2:2" ht="15.75" customHeight="1" x14ac:dyDescent="0.2">
      <c r="B8879" s="9"/>
    </row>
    <row r="8880" spans="2:2" ht="15.75" customHeight="1" x14ac:dyDescent="0.2">
      <c r="B8880" s="9"/>
    </row>
    <row r="8881" spans="2:2" ht="15.75" customHeight="1" x14ac:dyDescent="0.2">
      <c r="B8881" s="9"/>
    </row>
    <row r="8882" spans="2:2" ht="15.75" customHeight="1" x14ac:dyDescent="0.2">
      <c r="B8882" s="9"/>
    </row>
    <row r="8883" spans="2:2" ht="15.75" customHeight="1" x14ac:dyDescent="0.2">
      <c r="B8883" s="9"/>
    </row>
    <row r="8884" spans="2:2" ht="15.75" customHeight="1" x14ac:dyDescent="0.2">
      <c r="B8884" s="9"/>
    </row>
    <row r="8885" spans="2:2" ht="15.75" customHeight="1" x14ac:dyDescent="0.2">
      <c r="B8885" s="9"/>
    </row>
    <row r="8886" spans="2:2" ht="15.75" customHeight="1" x14ac:dyDescent="0.2">
      <c r="B8886" s="9"/>
    </row>
    <row r="8887" spans="2:2" ht="15.75" customHeight="1" x14ac:dyDescent="0.2">
      <c r="B8887" s="9"/>
    </row>
    <row r="8888" spans="2:2" ht="15.75" customHeight="1" x14ac:dyDescent="0.2">
      <c r="B8888" s="9"/>
    </row>
    <row r="8889" spans="2:2" ht="15.75" customHeight="1" x14ac:dyDescent="0.2">
      <c r="B8889" s="9"/>
    </row>
    <row r="8890" spans="2:2" ht="15.75" customHeight="1" x14ac:dyDescent="0.2">
      <c r="B8890" s="9"/>
    </row>
    <row r="8891" spans="2:2" ht="15.75" customHeight="1" x14ac:dyDescent="0.2">
      <c r="B8891" s="9"/>
    </row>
    <row r="8892" spans="2:2" ht="15.75" customHeight="1" x14ac:dyDescent="0.2">
      <c r="B8892" s="9"/>
    </row>
    <row r="8893" spans="2:2" ht="15.75" customHeight="1" x14ac:dyDescent="0.2">
      <c r="B8893" s="9"/>
    </row>
    <row r="8894" spans="2:2" ht="15.75" customHeight="1" x14ac:dyDescent="0.2">
      <c r="B8894" s="9"/>
    </row>
    <row r="8895" spans="2:2" ht="15.75" customHeight="1" x14ac:dyDescent="0.2">
      <c r="B8895" s="9"/>
    </row>
    <row r="8896" spans="2:2" ht="15.75" customHeight="1" x14ac:dyDescent="0.2">
      <c r="B8896" s="9"/>
    </row>
    <row r="8897" spans="2:2" ht="15.75" customHeight="1" x14ac:dyDescent="0.2">
      <c r="B8897" s="9"/>
    </row>
    <row r="8898" spans="2:2" ht="15.75" customHeight="1" x14ac:dyDescent="0.2">
      <c r="B8898" s="9"/>
    </row>
    <row r="8899" spans="2:2" ht="15.75" customHeight="1" x14ac:dyDescent="0.2">
      <c r="B8899" s="9"/>
    </row>
    <row r="8900" spans="2:2" ht="15.75" customHeight="1" x14ac:dyDescent="0.2">
      <c r="B8900" s="9"/>
    </row>
    <row r="8901" spans="2:2" ht="15.75" customHeight="1" x14ac:dyDescent="0.2">
      <c r="B8901" s="9"/>
    </row>
    <row r="8902" spans="2:2" ht="15.75" customHeight="1" x14ac:dyDescent="0.2">
      <c r="B8902" s="9"/>
    </row>
    <row r="8903" spans="2:2" ht="15.75" customHeight="1" x14ac:dyDescent="0.2">
      <c r="B8903" s="9"/>
    </row>
    <row r="8904" spans="2:2" ht="15.75" customHeight="1" x14ac:dyDescent="0.2">
      <c r="B8904" s="9"/>
    </row>
    <row r="8905" spans="2:2" ht="15.75" customHeight="1" x14ac:dyDescent="0.2">
      <c r="B8905" s="9"/>
    </row>
    <row r="8906" spans="2:2" ht="15.75" customHeight="1" x14ac:dyDescent="0.2">
      <c r="B8906" s="9"/>
    </row>
    <row r="8907" spans="2:2" ht="15.75" customHeight="1" x14ac:dyDescent="0.2">
      <c r="B8907" s="9"/>
    </row>
    <row r="8908" spans="2:2" ht="15.75" customHeight="1" x14ac:dyDescent="0.2">
      <c r="B8908" s="9"/>
    </row>
    <row r="8909" spans="2:2" ht="15.75" customHeight="1" x14ac:dyDescent="0.2">
      <c r="B8909" s="9"/>
    </row>
    <row r="8910" spans="2:2" ht="15.75" customHeight="1" x14ac:dyDescent="0.2">
      <c r="B8910" s="9"/>
    </row>
    <row r="8911" spans="2:2" ht="15.75" customHeight="1" x14ac:dyDescent="0.2">
      <c r="B8911" s="9"/>
    </row>
    <row r="8912" spans="2:2" ht="15.75" customHeight="1" x14ac:dyDescent="0.2">
      <c r="B8912" s="9"/>
    </row>
    <row r="8913" spans="2:2" ht="15.75" customHeight="1" x14ac:dyDescent="0.2">
      <c r="B8913" s="9"/>
    </row>
    <row r="8914" spans="2:2" ht="15.75" customHeight="1" x14ac:dyDescent="0.2">
      <c r="B8914" s="9"/>
    </row>
    <row r="8915" spans="2:2" ht="15.75" customHeight="1" x14ac:dyDescent="0.2">
      <c r="B8915" s="9"/>
    </row>
    <row r="8916" spans="2:2" ht="15.75" customHeight="1" x14ac:dyDescent="0.2">
      <c r="B8916" s="9"/>
    </row>
    <row r="8917" spans="2:2" ht="15.75" customHeight="1" x14ac:dyDescent="0.2">
      <c r="B8917" s="9"/>
    </row>
    <row r="8918" spans="2:2" ht="15.75" customHeight="1" x14ac:dyDescent="0.2">
      <c r="B8918" s="9"/>
    </row>
    <row r="8919" spans="2:2" ht="15.75" customHeight="1" x14ac:dyDescent="0.2">
      <c r="B8919" s="9"/>
    </row>
    <row r="8920" spans="2:2" ht="15.75" customHeight="1" x14ac:dyDescent="0.2">
      <c r="B8920" s="9"/>
    </row>
    <row r="8921" spans="2:2" ht="15.75" customHeight="1" x14ac:dyDescent="0.2">
      <c r="B8921" s="9"/>
    </row>
    <row r="8922" spans="2:2" ht="15.75" customHeight="1" x14ac:dyDescent="0.2">
      <c r="B8922" s="9"/>
    </row>
    <row r="8923" spans="2:2" ht="15.75" customHeight="1" x14ac:dyDescent="0.2">
      <c r="B8923" s="9"/>
    </row>
    <row r="8924" spans="2:2" ht="15.75" customHeight="1" x14ac:dyDescent="0.2">
      <c r="B8924" s="9"/>
    </row>
    <row r="8925" spans="2:2" ht="15.75" customHeight="1" x14ac:dyDescent="0.2">
      <c r="B8925" s="9"/>
    </row>
    <row r="8926" spans="2:2" ht="15.75" customHeight="1" x14ac:dyDescent="0.2">
      <c r="B8926" s="9"/>
    </row>
    <row r="8927" spans="2:2" ht="15.75" customHeight="1" x14ac:dyDescent="0.2">
      <c r="B8927" s="9"/>
    </row>
    <row r="8928" spans="2:2" ht="15.75" customHeight="1" x14ac:dyDescent="0.2">
      <c r="B8928" s="9"/>
    </row>
    <row r="8929" spans="2:2" ht="15.75" customHeight="1" x14ac:dyDescent="0.2">
      <c r="B8929" s="9"/>
    </row>
    <row r="8930" spans="2:2" ht="15.75" customHeight="1" x14ac:dyDescent="0.2">
      <c r="B8930" s="9"/>
    </row>
    <row r="8931" spans="2:2" ht="15.75" customHeight="1" x14ac:dyDescent="0.2">
      <c r="B8931" s="9"/>
    </row>
    <row r="8932" spans="2:2" ht="15.75" customHeight="1" x14ac:dyDescent="0.2">
      <c r="B8932" s="9"/>
    </row>
    <row r="8933" spans="2:2" ht="15.75" customHeight="1" x14ac:dyDescent="0.2">
      <c r="B8933" s="9"/>
    </row>
    <row r="8934" spans="2:2" ht="15.75" customHeight="1" x14ac:dyDescent="0.2">
      <c r="B8934" s="9"/>
    </row>
    <row r="8935" spans="2:2" ht="15.75" customHeight="1" x14ac:dyDescent="0.2">
      <c r="B8935" s="9"/>
    </row>
    <row r="8936" spans="2:2" ht="15.75" customHeight="1" x14ac:dyDescent="0.2">
      <c r="B8936" s="9"/>
    </row>
    <row r="8937" spans="2:2" ht="15.75" customHeight="1" x14ac:dyDescent="0.2">
      <c r="B8937" s="9"/>
    </row>
    <row r="8938" spans="2:2" ht="15.75" customHeight="1" x14ac:dyDescent="0.2">
      <c r="B8938" s="9"/>
    </row>
    <row r="8939" spans="2:2" ht="15.75" customHeight="1" x14ac:dyDescent="0.2">
      <c r="B8939" s="9"/>
    </row>
    <row r="8940" spans="2:2" ht="15.75" customHeight="1" x14ac:dyDescent="0.2">
      <c r="B8940" s="9"/>
    </row>
    <row r="8941" spans="2:2" ht="15.75" customHeight="1" x14ac:dyDescent="0.2">
      <c r="B8941" s="9"/>
    </row>
    <row r="8942" spans="2:2" ht="15.75" customHeight="1" x14ac:dyDescent="0.2">
      <c r="B8942" s="9"/>
    </row>
    <row r="8943" spans="2:2" ht="15.75" customHeight="1" x14ac:dyDescent="0.2">
      <c r="B8943" s="9"/>
    </row>
    <row r="8944" spans="2:2" ht="15.75" customHeight="1" x14ac:dyDescent="0.2">
      <c r="B8944" s="9"/>
    </row>
    <row r="8945" spans="2:2" ht="15.75" customHeight="1" x14ac:dyDescent="0.2">
      <c r="B8945" s="9"/>
    </row>
    <row r="8946" spans="2:2" ht="15.75" customHeight="1" x14ac:dyDescent="0.2">
      <c r="B8946" s="9"/>
    </row>
    <row r="8947" spans="2:2" ht="15.75" customHeight="1" x14ac:dyDescent="0.2">
      <c r="B8947" s="9"/>
    </row>
    <row r="8948" spans="2:2" ht="15.75" customHeight="1" x14ac:dyDescent="0.2">
      <c r="B8948" s="9"/>
    </row>
    <row r="8949" spans="2:2" ht="15.75" customHeight="1" x14ac:dyDescent="0.2">
      <c r="B8949" s="9"/>
    </row>
    <row r="8950" spans="2:2" ht="15.75" customHeight="1" x14ac:dyDescent="0.2">
      <c r="B8950" s="9"/>
    </row>
    <row r="8951" spans="2:2" ht="15.75" customHeight="1" x14ac:dyDescent="0.2">
      <c r="B8951" s="9"/>
    </row>
    <row r="8952" spans="2:2" ht="15.75" customHeight="1" x14ac:dyDescent="0.2">
      <c r="B8952" s="9"/>
    </row>
    <row r="8953" spans="2:2" ht="15.75" customHeight="1" x14ac:dyDescent="0.2">
      <c r="B8953" s="9"/>
    </row>
    <row r="8954" spans="2:2" ht="15.75" customHeight="1" x14ac:dyDescent="0.2">
      <c r="B8954" s="9"/>
    </row>
    <row r="8955" spans="2:2" ht="15.75" customHeight="1" x14ac:dyDescent="0.2">
      <c r="B8955" s="9"/>
    </row>
    <row r="8956" spans="2:2" ht="15.75" customHeight="1" x14ac:dyDescent="0.2">
      <c r="B8956" s="9"/>
    </row>
    <row r="8957" spans="2:2" ht="15.75" customHeight="1" x14ac:dyDescent="0.2">
      <c r="B8957" s="9"/>
    </row>
    <row r="8958" spans="2:2" ht="15.75" customHeight="1" x14ac:dyDescent="0.2">
      <c r="B8958" s="9"/>
    </row>
    <row r="8959" spans="2:2" ht="15.75" customHeight="1" x14ac:dyDescent="0.2">
      <c r="B8959" s="9"/>
    </row>
    <row r="8960" spans="2:2" ht="15.75" customHeight="1" x14ac:dyDescent="0.2">
      <c r="B8960" s="9"/>
    </row>
    <row r="8961" spans="2:2" ht="15.75" customHeight="1" x14ac:dyDescent="0.2">
      <c r="B8961" s="9"/>
    </row>
    <row r="8962" spans="2:2" ht="15.75" customHeight="1" x14ac:dyDescent="0.2">
      <c r="B8962" s="9"/>
    </row>
    <row r="8963" spans="2:2" ht="15.75" customHeight="1" x14ac:dyDescent="0.2">
      <c r="B8963" s="9"/>
    </row>
    <row r="8964" spans="2:2" ht="15.75" customHeight="1" x14ac:dyDescent="0.2">
      <c r="B8964" s="9"/>
    </row>
    <row r="8965" spans="2:2" ht="15.75" customHeight="1" x14ac:dyDescent="0.2">
      <c r="B8965" s="9"/>
    </row>
    <row r="8966" spans="2:2" ht="15.75" customHeight="1" x14ac:dyDescent="0.2">
      <c r="B8966" s="9"/>
    </row>
    <row r="8967" spans="2:2" ht="15.75" customHeight="1" x14ac:dyDescent="0.2">
      <c r="B8967" s="9"/>
    </row>
    <row r="8968" spans="2:2" ht="15.75" customHeight="1" x14ac:dyDescent="0.2">
      <c r="B8968" s="9"/>
    </row>
    <row r="8969" spans="2:2" ht="15.75" customHeight="1" x14ac:dyDescent="0.2">
      <c r="B8969" s="9"/>
    </row>
    <row r="8970" spans="2:2" ht="15.75" customHeight="1" x14ac:dyDescent="0.2">
      <c r="B8970" s="9"/>
    </row>
    <row r="8971" spans="2:2" ht="15.75" customHeight="1" x14ac:dyDescent="0.2">
      <c r="B8971" s="9"/>
    </row>
    <row r="8972" spans="2:2" ht="15.75" customHeight="1" x14ac:dyDescent="0.2">
      <c r="B8972" s="9"/>
    </row>
    <row r="8973" spans="2:2" ht="15.75" customHeight="1" x14ac:dyDescent="0.2">
      <c r="B8973" s="9"/>
    </row>
    <row r="8974" spans="2:2" ht="15.75" customHeight="1" x14ac:dyDescent="0.2">
      <c r="B8974" s="9"/>
    </row>
    <row r="8975" spans="2:2" ht="15.75" customHeight="1" x14ac:dyDescent="0.2">
      <c r="B8975" s="9"/>
    </row>
    <row r="8976" spans="2:2" ht="15.75" customHeight="1" x14ac:dyDescent="0.2">
      <c r="B8976" s="9"/>
    </row>
    <row r="8977" spans="2:2" ht="15.75" customHeight="1" x14ac:dyDescent="0.2">
      <c r="B8977" s="9"/>
    </row>
    <row r="8978" spans="2:2" ht="15.75" customHeight="1" x14ac:dyDescent="0.2">
      <c r="B8978" s="9"/>
    </row>
    <row r="8979" spans="2:2" ht="15.75" customHeight="1" x14ac:dyDescent="0.2">
      <c r="B8979" s="9"/>
    </row>
    <row r="8980" spans="2:2" ht="15.75" customHeight="1" x14ac:dyDescent="0.2">
      <c r="B8980" s="9"/>
    </row>
    <row r="8981" spans="2:2" ht="15.75" customHeight="1" x14ac:dyDescent="0.2">
      <c r="B8981" s="9"/>
    </row>
    <row r="8982" spans="2:2" ht="15.75" customHeight="1" x14ac:dyDescent="0.2">
      <c r="B8982" s="9"/>
    </row>
    <row r="8983" spans="2:2" ht="15.75" customHeight="1" x14ac:dyDescent="0.2">
      <c r="B8983" s="9"/>
    </row>
    <row r="8984" spans="2:2" ht="15.75" customHeight="1" x14ac:dyDescent="0.2">
      <c r="B8984" s="9"/>
    </row>
    <row r="8985" spans="2:2" ht="15.75" customHeight="1" x14ac:dyDescent="0.2">
      <c r="B8985" s="9"/>
    </row>
    <row r="8986" spans="2:2" ht="15.75" customHeight="1" x14ac:dyDescent="0.2">
      <c r="B8986" s="9"/>
    </row>
    <row r="8987" spans="2:2" ht="15.75" customHeight="1" x14ac:dyDescent="0.2">
      <c r="B8987" s="9"/>
    </row>
    <row r="8988" spans="2:2" ht="15.75" customHeight="1" x14ac:dyDescent="0.2">
      <c r="B8988" s="9"/>
    </row>
    <row r="8989" spans="2:2" ht="15.75" customHeight="1" x14ac:dyDescent="0.2">
      <c r="B8989" s="9"/>
    </row>
    <row r="8990" spans="2:2" ht="15.75" customHeight="1" x14ac:dyDescent="0.2">
      <c r="B8990" s="9"/>
    </row>
    <row r="8991" spans="2:2" ht="15.75" customHeight="1" x14ac:dyDescent="0.2">
      <c r="B8991" s="9"/>
    </row>
    <row r="8992" spans="2:2" ht="15.75" customHeight="1" x14ac:dyDescent="0.2">
      <c r="B8992" s="9"/>
    </row>
    <row r="8993" spans="2:2" ht="15.75" customHeight="1" x14ac:dyDescent="0.2">
      <c r="B8993" s="9"/>
    </row>
    <row r="8994" spans="2:2" ht="15.75" customHeight="1" x14ac:dyDescent="0.2">
      <c r="B8994" s="9"/>
    </row>
    <row r="8995" spans="2:2" ht="15.75" customHeight="1" x14ac:dyDescent="0.2">
      <c r="B8995" s="9"/>
    </row>
    <row r="8996" spans="2:2" ht="15.75" customHeight="1" x14ac:dyDescent="0.2">
      <c r="B8996" s="9"/>
    </row>
    <row r="8997" spans="2:2" ht="15.75" customHeight="1" x14ac:dyDescent="0.2">
      <c r="B8997" s="9"/>
    </row>
    <row r="8998" spans="2:2" ht="15.75" customHeight="1" x14ac:dyDescent="0.2">
      <c r="B8998" s="9"/>
    </row>
    <row r="8999" spans="2:2" ht="15.75" customHeight="1" x14ac:dyDescent="0.2">
      <c r="B8999" s="9"/>
    </row>
    <row r="9000" spans="2:2" ht="15.75" customHeight="1" x14ac:dyDescent="0.2">
      <c r="B9000" s="9"/>
    </row>
    <row r="9001" spans="2:2" ht="15.75" customHeight="1" x14ac:dyDescent="0.2">
      <c r="B9001" s="9"/>
    </row>
    <row r="9002" spans="2:2" ht="15.75" customHeight="1" x14ac:dyDescent="0.2">
      <c r="B9002" s="9"/>
    </row>
    <row r="9003" spans="2:2" ht="15.75" customHeight="1" x14ac:dyDescent="0.2">
      <c r="B9003" s="9"/>
    </row>
    <row r="9004" spans="2:2" ht="15.75" customHeight="1" x14ac:dyDescent="0.2">
      <c r="B9004" s="9"/>
    </row>
    <row r="9005" spans="2:2" ht="15.75" customHeight="1" x14ac:dyDescent="0.2">
      <c r="B9005" s="9"/>
    </row>
    <row r="9006" spans="2:2" ht="15.75" customHeight="1" x14ac:dyDescent="0.2">
      <c r="B9006" s="9"/>
    </row>
    <row r="9007" spans="2:2" ht="15.75" customHeight="1" x14ac:dyDescent="0.2">
      <c r="B9007" s="9"/>
    </row>
    <row r="9008" spans="2:2" ht="15.75" customHeight="1" x14ac:dyDescent="0.2">
      <c r="B9008" s="9"/>
    </row>
    <row r="9009" spans="2:2" ht="15.75" customHeight="1" x14ac:dyDescent="0.2">
      <c r="B9009" s="9"/>
    </row>
    <row r="9010" spans="2:2" ht="15.75" customHeight="1" x14ac:dyDescent="0.2">
      <c r="B9010" s="9"/>
    </row>
    <row r="9011" spans="2:2" ht="15.75" customHeight="1" x14ac:dyDescent="0.2">
      <c r="B9011" s="9"/>
    </row>
    <row r="9012" spans="2:2" ht="15.75" customHeight="1" x14ac:dyDescent="0.2">
      <c r="B9012" s="9"/>
    </row>
    <row r="9013" spans="2:2" ht="15.75" customHeight="1" x14ac:dyDescent="0.2">
      <c r="B9013" s="9"/>
    </row>
    <row r="9014" spans="2:2" ht="15.75" customHeight="1" x14ac:dyDescent="0.2">
      <c r="B9014" s="9"/>
    </row>
    <row r="9015" spans="2:2" ht="15.75" customHeight="1" x14ac:dyDescent="0.2">
      <c r="B9015" s="9"/>
    </row>
    <row r="9016" spans="2:2" ht="15.75" customHeight="1" x14ac:dyDescent="0.2">
      <c r="B9016" s="9"/>
    </row>
    <row r="9017" spans="2:2" ht="15.75" customHeight="1" x14ac:dyDescent="0.2">
      <c r="B9017" s="9"/>
    </row>
    <row r="9018" spans="2:2" ht="15.75" customHeight="1" x14ac:dyDescent="0.2">
      <c r="B9018" s="9"/>
    </row>
    <row r="9019" spans="2:2" ht="15.75" customHeight="1" x14ac:dyDescent="0.2">
      <c r="B9019" s="9"/>
    </row>
    <row r="9020" spans="2:2" ht="15.75" customHeight="1" x14ac:dyDescent="0.2">
      <c r="B9020" s="9"/>
    </row>
    <row r="9021" spans="2:2" ht="15.75" customHeight="1" x14ac:dyDescent="0.2">
      <c r="B9021" s="9"/>
    </row>
    <row r="9022" spans="2:2" ht="15.75" customHeight="1" x14ac:dyDescent="0.2">
      <c r="B9022" s="9"/>
    </row>
    <row r="9023" spans="2:2" ht="15.75" customHeight="1" x14ac:dyDescent="0.2">
      <c r="B9023" s="9"/>
    </row>
    <row r="9024" spans="2:2" ht="15.75" customHeight="1" x14ac:dyDescent="0.2">
      <c r="B9024" s="9"/>
    </row>
    <row r="9025" spans="2:2" ht="15.75" customHeight="1" x14ac:dyDescent="0.2">
      <c r="B9025" s="9"/>
    </row>
    <row r="9026" spans="2:2" ht="15.75" customHeight="1" x14ac:dyDescent="0.2">
      <c r="B9026" s="9"/>
    </row>
    <row r="9027" spans="2:2" ht="15.75" customHeight="1" x14ac:dyDescent="0.2">
      <c r="B9027" s="9"/>
    </row>
    <row r="9028" spans="2:2" ht="15.75" customHeight="1" x14ac:dyDescent="0.2">
      <c r="B9028" s="9"/>
    </row>
    <row r="9029" spans="2:2" ht="15.75" customHeight="1" x14ac:dyDescent="0.2">
      <c r="B9029" s="9"/>
    </row>
    <row r="9030" spans="2:2" ht="15.75" customHeight="1" x14ac:dyDescent="0.2">
      <c r="B9030" s="9"/>
    </row>
    <row r="9031" spans="2:2" ht="15.75" customHeight="1" x14ac:dyDescent="0.2">
      <c r="B9031" s="9"/>
    </row>
    <row r="9032" spans="2:2" ht="15.75" customHeight="1" x14ac:dyDescent="0.2">
      <c r="B9032" s="9"/>
    </row>
    <row r="9033" spans="2:2" ht="15.75" customHeight="1" x14ac:dyDescent="0.2">
      <c r="B9033" s="9"/>
    </row>
    <row r="9034" spans="2:2" ht="15.75" customHeight="1" x14ac:dyDescent="0.2">
      <c r="B9034" s="9"/>
    </row>
    <row r="9035" spans="2:2" ht="15.75" customHeight="1" x14ac:dyDescent="0.2">
      <c r="B9035" s="9"/>
    </row>
    <row r="9036" spans="2:2" ht="15.75" customHeight="1" x14ac:dyDescent="0.2">
      <c r="B9036" s="9"/>
    </row>
    <row r="9037" spans="2:2" ht="15.75" customHeight="1" x14ac:dyDescent="0.2">
      <c r="B9037" s="9"/>
    </row>
    <row r="9038" spans="2:2" ht="15.75" customHeight="1" x14ac:dyDescent="0.2">
      <c r="B9038" s="9"/>
    </row>
    <row r="9039" spans="2:2" ht="15.75" customHeight="1" x14ac:dyDescent="0.2">
      <c r="B9039" s="9"/>
    </row>
    <row r="9040" spans="2:2" ht="15.75" customHeight="1" x14ac:dyDescent="0.2">
      <c r="B9040" s="9"/>
    </row>
    <row r="9041" spans="2:2" ht="15.75" customHeight="1" x14ac:dyDescent="0.2">
      <c r="B9041" s="9"/>
    </row>
    <row r="9042" spans="2:2" ht="15.75" customHeight="1" x14ac:dyDescent="0.2">
      <c r="B9042" s="9"/>
    </row>
    <row r="9043" spans="2:2" ht="15.75" customHeight="1" x14ac:dyDescent="0.2">
      <c r="B9043" s="9"/>
    </row>
    <row r="9044" spans="2:2" ht="15.75" customHeight="1" x14ac:dyDescent="0.2">
      <c r="B9044" s="9"/>
    </row>
    <row r="9045" spans="2:2" ht="15.75" customHeight="1" x14ac:dyDescent="0.2">
      <c r="B9045" s="9"/>
    </row>
    <row r="9046" spans="2:2" ht="15.75" customHeight="1" x14ac:dyDescent="0.2">
      <c r="B9046" s="9"/>
    </row>
    <row r="9047" spans="2:2" ht="15.75" customHeight="1" x14ac:dyDescent="0.2">
      <c r="B9047" s="9"/>
    </row>
    <row r="9048" spans="2:2" ht="15.75" customHeight="1" x14ac:dyDescent="0.2">
      <c r="B9048" s="9"/>
    </row>
    <row r="9049" spans="2:2" ht="15.75" customHeight="1" x14ac:dyDescent="0.2">
      <c r="B9049" s="9"/>
    </row>
    <row r="9050" spans="2:2" ht="15.75" customHeight="1" x14ac:dyDescent="0.2">
      <c r="B9050" s="9"/>
    </row>
    <row r="9051" spans="2:2" ht="15.75" customHeight="1" x14ac:dyDescent="0.2">
      <c r="B9051" s="9"/>
    </row>
    <row r="9052" spans="2:2" ht="15.75" customHeight="1" x14ac:dyDescent="0.2">
      <c r="B9052" s="9"/>
    </row>
    <row r="9053" spans="2:2" ht="15.75" customHeight="1" x14ac:dyDescent="0.2">
      <c r="B9053" s="9"/>
    </row>
    <row r="9054" spans="2:2" ht="15.75" customHeight="1" x14ac:dyDescent="0.2">
      <c r="B9054" s="9"/>
    </row>
    <row r="9055" spans="2:2" ht="15.75" customHeight="1" x14ac:dyDescent="0.2">
      <c r="B9055" s="9"/>
    </row>
    <row r="9056" spans="2:2" ht="15.75" customHeight="1" x14ac:dyDescent="0.2">
      <c r="B9056" s="9"/>
    </row>
    <row r="9057" spans="2:2" ht="15.75" customHeight="1" x14ac:dyDescent="0.2">
      <c r="B9057" s="9"/>
    </row>
    <row r="9058" spans="2:2" ht="15.75" customHeight="1" x14ac:dyDescent="0.2">
      <c r="B9058" s="9"/>
    </row>
    <row r="9059" spans="2:2" ht="15.75" customHeight="1" x14ac:dyDescent="0.2">
      <c r="B9059" s="9"/>
    </row>
    <row r="9060" spans="2:2" ht="15.75" customHeight="1" x14ac:dyDescent="0.2">
      <c r="B9060" s="9"/>
    </row>
    <row r="9061" spans="2:2" ht="15.75" customHeight="1" x14ac:dyDescent="0.2">
      <c r="B9061" s="9"/>
    </row>
    <row r="9062" spans="2:2" ht="15.75" customHeight="1" x14ac:dyDescent="0.2">
      <c r="B9062" s="9"/>
    </row>
    <row r="9063" spans="2:2" ht="15.75" customHeight="1" x14ac:dyDescent="0.2">
      <c r="B9063" s="9"/>
    </row>
    <row r="9064" spans="2:2" ht="15.75" customHeight="1" x14ac:dyDescent="0.2">
      <c r="B9064" s="9"/>
    </row>
    <row r="9065" spans="2:2" ht="15.75" customHeight="1" x14ac:dyDescent="0.2">
      <c r="B9065" s="9"/>
    </row>
    <row r="9066" spans="2:2" ht="15.75" customHeight="1" x14ac:dyDescent="0.2">
      <c r="B9066" s="9"/>
    </row>
    <row r="9067" spans="2:2" ht="15.75" customHeight="1" x14ac:dyDescent="0.2">
      <c r="B9067" s="9"/>
    </row>
    <row r="9068" spans="2:2" ht="15.75" customHeight="1" x14ac:dyDescent="0.2">
      <c r="B9068" s="9"/>
    </row>
    <row r="9069" spans="2:2" ht="15.75" customHeight="1" x14ac:dyDescent="0.2">
      <c r="B9069" s="9"/>
    </row>
    <row r="9070" spans="2:2" ht="15.75" customHeight="1" x14ac:dyDescent="0.2">
      <c r="B9070" s="9"/>
    </row>
    <row r="9071" spans="2:2" ht="15.75" customHeight="1" x14ac:dyDescent="0.2">
      <c r="B9071" s="9"/>
    </row>
    <row r="9072" spans="2:2" ht="15.75" customHeight="1" x14ac:dyDescent="0.2">
      <c r="B9072" s="9"/>
    </row>
    <row r="9073" spans="2:2" ht="15.75" customHeight="1" x14ac:dyDescent="0.2">
      <c r="B9073" s="9"/>
    </row>
    <row r="9074" spans="2:2" ht="15.75" customHeight="1" x14ac:dyDescent="0.2">
      <c r="B9074" s="9"/>
    </row>
    <row r="9075" spans="2:2" ht="15.75" customHeight="1" x14ac:dyDescent="0.2">
      <c r="B9075" s="9"/>
    </row>
    <row r="9076" spans="2:2" ht="15.75" customHeight="1" x14ac:dyDescent="0.2">
      <c r="B9076" s="9"/>
    </row>
    <row r="9077" spans="2:2" ht="15.75" customHeight="1" x14ac:dyDescent="0.2">
      <c r="B9077" s="9"/>
    </row>
    <row r="9078" spans="2:2" ht="15.75" customHeight="1" x14ac:dyDescent="0.2">
      <c r="B9078" s="9"/>
    </row>
    <row r="9079" spans="2:2" ht="15.75" customHeight="1" x14ac:dyDescent="0.2">
      <c r="B9079" s="9"/>
    </row>
    <row r="9080" spans="2:2" ht="15.75" customHeight="1" x14ac:dyDescent="0.2">
      <c r="B9080" s="9"/>
    </row>
    <row r="9081" spans="2:2" ht="15.75" customHeight="1" x14ac:dyDescent="0.2">
      <c r="B9081" s="9"/>
    </row>
    <row r="9082" spans="2:2" ht="15.75" customHeight="1" x14ac:dyDescent="0.2">
      <c r="B9082" s="9"/>
    </row>
    <row r="9083" spans="2:2" ht="15.75" customHeight="1" x14ac:dyDescent="0.2">
      <c r="B9083" s="9"/>
    </row>
    <row r="9084" spans="2:2" ht="15.75" customHeight="1" x14ac:dyDescent="0.2">
      <c r="B9084" s="9"/>
    </row>
    <row r="9085" spans="2:2" ht="15.75" customHeight="1" x14ac:dyDescent="0.2">
      <c r="B9085" s="9"/>
    </row>
    <row r="9086" spans="2:2" ht="15.75" customHeight="1" x14ac:dyDescent="0.2">
      <c r="B9086" s="9"/>
    </row>
    <row r="9087" spans="2:2" ht="15.75" customHeight="1" x14ac:dyDescent="0.2">
      <c r="B9087" s="9"/>
    </row>
    <row r="9088" spans="2:2" ht="15.75" customHeight="1" x14ac:dyDescent="0.2">
      <c r="B9088" s="9"/>
    </row>
    <row r="9089" spans="2:2" ht="15.75" customHeight="1" x14ac:dyDescent="0.2">
      <c r="B9089" s="9"/>
    </row>
    <row r="9090" spans="2:2" ht="15.75" customHeight="1" x14ac:dyDescent="0.2">
      <c r="B9090" s="9"/>
    </row>
    <row r="9091" spans="2:2" ht="15.75" customHeight="1" x14ac:dyDescent="0.2">
      <c r="B9091" s="9"/>
    </row>
    <row r="9092" spans="2:2" ht="15.75" customHeight="1" x14ac:dyDescent="0.2">
      <c r="B9092" s="9"/>
    </row>
    <row r="9093" spans="2:2" ht="15.75" customHeight="1" x14ac:dyDescent="0.2">
      <c r="B9093" s="9"/>
    </row>
    <row r="9094" spans="2:2" ht="15.75" customHeight="1" x14ac:dyDescent="0.2">
      <c r="B9094" s="9"/>
    </row>
    <row r="9095" spans="2:2" ht="15.75" customHeight="1" x14ac:dyDescent="0.2">
      <c r="B9095" s="9"/>
    </row>
    <row r="9096" spans="2:2" ht="15.75" customHeight="1" x14ac:dyDescent="0.2">
      <c r="B9096" s="9"/>
    </row>
    <row r="9097" spans="2:2" ht="15.75" customHeight="1" x14ac:dyDescent="0.2">
      <c r="B9097" s="9"/>
    </row>
    <row r="9098" spans="2:2" ht="15.75" customHeight="1" x14ac:dyDescent="0.2">
      <c r="B9098" s="9"/>
    </row>
    <row r="9099" spans="2:2" ht="15.75" customHeight="1" x14ac:dyDescent="0.2">
      <c r="B9099" s="9"/>
    </row>
    <row r="9100" spans="2:2" ht="15.75" customHeight="1" x14ac:dyDescent="0.2">
      <c r="B9100" s="9"/>
    </row>
    <row r="9101" spans="2:2" ht="15.75" customHeight="1" x14ac:dyDescent="0.2">
      <c r="B9101" s="9"/>
    </row>
    <row r="9102" spans="2:2" ht="15.75" customHeight="1" x14ac:dyDescent="0.2">
      <c r="B9102" s="9"/>
    </row>
    <row r="9103" spans="2:2" ht="15.75" customHeight="1" x14ac:dyDescent="0.2">
      <c r="B9103" s="9"/>
    </row>
    <row r="9104" spans="2:2" ht="15.75" customHeight="1" x14ac:dyDescent="0.2">
      <c r="B9104" s="9"/>
    </row>
    <row r="9105" spans="2:2" ht="15.75" customHeight="1" x14ac:dyDescent="0.2">
      <c r="B9105" s="9"/>
    </row>
    <row r="9106" spans="2:2" ht="15.75" customHeight="1" x14ac:dyDescent="0.2">
      <c r="B9106" s="9"/>
    </row>
    <row r="9107" spans="2:2" ht="15.75" customHeight="1" x14ac:dyDescent="0.2">
      <c r="B9107" s="9"/>
    </row>
    <row r="9108" spans="2:2" ht="15.75" customHeight="1" x14ac:dyDescent="0.2">
      <c r="B9108" s="9"/>
    </row>
    <row r="9109" spans="2:2" ht="15.75" customHeight="1" x14ac:dyDescent="0.2">
      <c r="B9109" s="9"/>
    </row>
    <row r="9110" spans="2:2" ht="15.75" customHeight="1" x14ac:dyDescent="0.2">
      <c r="B9110" s="9"/>
    </row>
    <row r="9111" spans="2:2" ht="15.75" customHeight="1" x14ac:dyDescent="0.2">
      <c r="B9111" s="9"/>
    </row>
    <row r="9112" spans="2:2" ht="15.75" customHeight="1" x14ac:dyDescent="0.2">
      <c r="B9112" s="9"/>
    </row>
    <row r="9113" spans="2:2" ht="15.75" customHeight="1" x14ac:dyDescent="0.2">
      <c r="B9113" s="9"/>
    </row>
    <row r="9114" spans="2:2" ht="15.75" customHeight="1" x14ac:dyDescent="0.2">
      <c r="B9114" s="9"/>
    </row>
    <row r="9115" spans="2:2" ht="15.75" customHeight="1" x14ac:dyDescent="0.2">
      <c r="B9115" s="9"/>
    </row>
    <row r="9116" spans="2:2" ht="15.75" customHeight="1" x14ac:dyDescent="0.2">
      <c r="B9116" s="9"/>
    </row>
    <row r="9117" spans="2:2" ht="15.75" customHeight="1" x14ac:dyDescent="0.2">
      <c r="B9117" s="9"/>
    </row>
    <row r="9118" spans="2:2" ht="15.75" customHeight="1" x14ac:dyDescent="0.2">
      <c r="B9118" s="9"/>
    </row>
    <row r="9119" spans="2:2" ht="15.75" customHeight="1" x14ac:dyDescent="0.2">
      <c r="B9119" s="9"/>
    </row>
    <row r="9120" spans="2:2" ht="15.75" customHeight="1" x14ac:dyDescent="0.2">
      <c r="B9120" s="9"/>
    </row>
    <row r="9121" spans="2:2" ht="15.75" customHeight="1" x14ac:dyDescent="0.2">
      <c r="B9121" s="9"/>
    </row>
    <row r="9122" spans="2:2" ht="15.75" customHeight="1" x14ac:dyDescent="0.2">
      <c r="B9122" s="9"/>
    </row>
    <row r="9123" spans="2:2" ht="15.75" customHeight="1" x14ac:dyDescent="0.2">
      <c r="B9123" s="9"/>
    </row>
    <row r="9124" spans="2:2" ht="15.75" customHeight="1" x14ac:dyDescent="0.2">
      <c r="B9124" s="9"/>
    </row>
    <row r="9125" spans="2:2" ht="15.75" customHeight="1" x14ac:dyDescent="0.2">
      <c r="B9125" s="9"/>
    </row>
    <row r="9126" spans="2:2" ht="15.75" customHeight="1" x14ac:dyDescent="0.2">
      <c r="B9126" s="9"/>
    </row>
    <row r="9127" spans="2:2" ht="15.75" customHeight="1" x14ac:dyDescent="0.2">
      <c r="B9127" s="9"/>
    </row>
    <row r="9128" spans="2:2" ht="15.75" customHeight="1" x14ac:dyDescent="0.2">
      <c r="B9128" s="9"/>
    </row>
    <row r="9129" spans="2:2" ht="15.75" customHeight="1" x14ac:dyDescent="0.2">
      <c r="B9129" s="9"/>
    </row>
    <row r="9130" spans="2:2" ht="15.75" customHeight="1" x14ac:dyDescent="0.2">
      <c r="B9130" s="9"/>
    </row>
    <row r="9131" spans="2:2" ht="15.75" customHeight="1" x14ac:dyDescent="0.2">
      <c r="B9131" s="9"/>
    </row>
    <row r="9132" spans="2:2" ht="15.75" customHeight="1" x14ac:dyDescent="0.2">
      <c r="B9132" s="9"/>
    </row>
    <row r="9133" spans="2:2" ht="15.75" customHeight="1" x14ac:dyDescent="0.2">
      <c r="B9133" s="9"/>
    </row>
    <row r="9134" spans="2:2" ht="15.75" customHeight="1" x14ac:dyDescent="0.2">
      <c r="B9134" s="9"/>
    </row>
    <row r="9135" spans="2:2" ht="15.75" customHeight="1" x14ac:dyDescent="0.2">
      <c r="B9135" s="9"/>
    </row>
    <row r="9136" spans="2:2" ht="15.75" customHeight="1" x14ac:dyDescent="0.2">
      <c r="B9136" s="9"/>
    </row>
    <row r="9137" spans="2:2" ht="15.75" customHeight="1" x14ac:dyDescent="0.2">
      <c r="B9137" s="9"/>
    </row>
    <row r="9138" spans="2:2" ht="15.75" customHeight="1" x14ac:dyDescent="0.2">
      <c r="B9138" s="9"/>
    </row>
    <row r="9139" spans="2:2" ht="15.75" customHeight="1" x14ac:dyDescent="0.2">
      <c r="B9139" s="9"/>
    </row>
    <row r="9140" spans="2:2" ht="15.75" customHeight="1" x14ac:dyDescent="0.2">
      <c r="B9140" s="9"/>
    </row>
    <row r="9141" spans="2:2" ht="15.75" customHeight="1" x14ac:dyDescent="0.2">
      <c r="B9141" s="9"/>
    </row>
    <row r="9142" spans="2:2" ht="15.75" customHeight="1" x14ac:dyDescent="0.2">
      <c r="B9142" s="9"/>
    </row>
    <row r="9143" spans="2:2" ht="15.75" customHeight="1" x14ac:dyDescent="0.2">
      <c r="B9143" s="9"/>
    </row>
    <row r="9144" spans="2:2" ht="15.75" customHeight="1" x14ac:dyDescent="0.2">
      <c r="B9144" s="9"/>
    </row>
    <row r="9145" spans="2:2" ht="15.75" customHeight="1" x14ac:dyDescent="0.2">
      <c r="B9145" s="9"/>
    </row>
    <row r="9146" spans="2:2" ht="15.75" customHeight="1" x14ac:dyDescent="0.2">
      <c r="B9146" s="9"/>
    </row>
    <row r="9147" spans="2:2" ht="15.75" customHeight="1" x14ac:dyDescent="0.2">
      <c r="B9147" s="9"/>
    </row>
    <row r="9148" spans="2:2" ht="15.75" customHeight="1" x14ac:dyDescent="0.2">
      <c r="B9148" s="9"/>
    </row>
    <row r="9149" spans="2:2" ht="15.75" customHeight="1" x14ac:dyDescent="0.2">
      <c r="B9149" s="9"/>
    </row>
    <row r="9150" spans="2:2" ht="15.75" customHeight="1" x14ac:dyDescent="0.2">
      <c r="B9150" s="9"/>
    </row>
    <row r="9151" spans="2:2" ht="15.75" customHeight="1" x14ac:dyDescent="0.2">
      <c r="B9151" s="9"/>
    </row>
    <row r="9152" spans="2:2" ht="15.75" customHeight="1" x14ac:dyDescent="0.2">
      <c r="B9152" s="9"/>
    </row>
    <row r="9153" spans="2:2" ht="15.75" customHeight="1" x14ac:dyDescent="0.2">
      <c r="B9153" s="9"/>
    </row>
    <row r="9154" spans="2:2" ht="15.75" customHeight="1" x14ac:dyDescent="0.2">
      <c r="B9154" s="9"/>
    </row>
    <row r="9155" spans="2:2" ht="15.75" customHeight="1" x14ac:dyDescent="0.2">
      <c r="B9155" s="9"/>
    </row>
    <row r="9156" spans="2:2" ht="15.75" customHeight="1" x14ac:dyDescent="0.2">
      <c r="B9156" s="9"/>
    </row>
    <row r="9157" spans="2:2" ht="15.75" customHeight="1" x14ac:dyDescent="0.2">
      <c r="B9157" s="9"/>
    </row>
    <row r="9158" spans="2:2" ht="15.75" customHeight="1" x14ac:dyDescent="0.2">
      <c r="B9158" s="9"/>
    </row>
    <row r="9159" spans="2:2" ht="15.75" customHeight="1" x14ac:dyDescent="0.2">
      <c r="B9159" s="9"/>
    </row>
    <row r="9160" spans="2:2" ht="15.75" customHeight="1" x14ac:dyDescent="0.2">
      <c r="B9160" s="9"/>
    </row>
    <row r="9161" spans="2:2" ht="15.75" customHeight="1" x14ac:dyDescent="0.2">
      <c r="B9161" s="9"/>
    </row>
    <row r="9162" spans="2:2" ht="15.75" customHeight="1" x14ac:dyDescent="0.2">
      <c r="B9162" s="9"/>
    </row>
    <row r="9163" spans="2:2" ht="15.75" customHeight="1" x14ac:dyDescent="0.2">
      <c r="B9163" s="9"/>
    </row>
    <row r="9164" spans="2:2" ht="15.75" customHeight="1" x14ac:dyDescent="0.2">
      <c r="B9164" s="9"/>
    </row>
    <row r="9165" spans="2:2" ht="15.75" customHeight="1" x14ac:dyDescent="0.2">
      <c r="B9165" s="9"/>
    </row>
    <row r="9166" spans="2:2" ht="15.75" customHeight="1" x14ac:dyDescent="0.2">
      <c r="B9166" s="9"/>
    </row>
    <row r="9167" spans="2:2" ht="15.75" customHeight="1" x14ac:dyDescent="0.2">
      <c r="B9167" s="9"/>
    </row>
    <row r="9168" spans="2:2" ht="15.75" customHeight="1" x14ac:dyDescent="0.2">
      <c r="B9168" s="9"/>
    </row>
    <row r="9169" spans="2:2" ht="15.75" customHeight="1" x14ac:dyDescent="0.2">
      <c r="B9169" s="9"/>
    </row>
    <row r="9170" spans="2:2" ht="15.75" customHeight="1" x14ac:dyDescent="0.2">
      <c r="B9170" s="9"/>
    </row>
    <row r="9171" spans="2:2" ht="15.75" customHeight="1" x14ac:dyDescent="0.2">
      <c r="B9171" s="9"/>
    </row>
    <row r="9172" spans="2:2" ht="15.75" customHeight="1" x14ac:dyDescent="0.2">
      <c r="B9172" s="9"/>
    </row>
    <row r="9173" spans="2:2" ht="15.75" customHeight="1" x14ac:dyDescent="0.2">
      <c r="B9173" s="9"/>
    </row>
    <row r="9174" spans="2:2" ht="15.75" customHeight="1" x14ac:dyDescent="0.2">
      <c r="B9174" s="9"/>
    </row>
    <row r="9175" spans="2:2" ht="15.75" customHeight="1" x14ac:dyDescent="0.2">
      <c r="B9175" s="9"/>
    </row>
    <row r="9176" spans="2:2" ht="15.75" customHeight="1" x14ac:dyDescent="0.2">
      <c r="B9176" s="9"/>
    </row>
    <row r="9177" spans="2:2" ht="15.75" customHeight="1" x14ac:dyDescent="0.2">
      <c r="B9177" s="9"/>
    </row>
    <row r="9178" spans="2:2" ht="15.75" customHeight="1" x14ac:dyDescent="0.2">
      <c r="B9178" s="9"/>
    </row>
    <row r="9179" spans="2:2" ht="15.75" customHeight="1" x14ac:dyDescent="0.2">
      <c r="B9179" s="9"/>
    </row>
    <row r="9180" spans="2:2" ht="15.75" customHeight="1" x14ac:dyDescent="0.2">
      <c r="B9180" s="9"/>
    </row>
    <row r="9181" spans="2:2" ht="15.75" customHeight="1" x14ac:dyDescent="0.2">
      <c r="B9181" s="9"/>
    </row>
    <row r="9182" spans="2:2" ht="15.75" customHeight="1" x14ac:dyDescent="0.2">
      <c r="B9182" s="9"/>
    </row>
    <row r="9183" spans="2:2" ht="15.75" customHeight="1" x14ac:dyDescent="0.2">
      <c r="B9183" s="9"/>
    </row>
    <row r="9184" spans="2:2" ht="15.75" customHeight="1" x14ac:dyDescent="0.2">
      <c r="B9184" s="9"/>
    </row>
    <row r="9185" spans="2:2" ht="15.75" customHeight="1" x14ac:dyDescent="0.2">
      <c r="B9185" s="9"/>
    </row>
    <row r="9186" spans="2:2" ht="15.75" customHeight="1" x14ac:dyDescent="0.2">
      <c r="B9186" s="9"/>
    </row>
    <row r="9187" spans="2:2" ht="15.75" customHeight="1" x14ac:dyDescent="0.2">
      <c r="B9187" s="9"/>
    </row>
    <row r="9188" spans="2:2" ht="15.75" customHeight="1" x14ac:dyDescent="0.2">
      <c r="B9188" s="9"/>
    </row>
    <row r="9189" spans="2:2" ht="15.75" customHeight="1" x14ac:dyDescent="0.2">
      <c r="B9189" s="9"/>
    </row>
    <row r="9190" spans="2:2" ht="15.75" customHeight="1" x14ac:dyDescent="0.2">
      <c r="B9190" s="9"/>
    </row>
    <row r="9191" spans="2:2" ht="15.75" customHeight="1" x14ac:dyDescent="0.2">
      <c r="B9191" s="9"/>
    </row>
    <row r="9192" spans="2:2" ht="15.75" customHeight="1" x14ac:dyDescent="0.2">
      <c r="B9192" s="9"/>
    </row>
    <row r="9193" spans="2:2" ht="15.75" customHeight="1" x14ac:dyDescent="0.2">
      <c r="B9193" s="9"/>
    </row>
    <row r="9194" spans="2:2" ht="15.75" customHeight="1" x14ac:dyDescent="0.2">
      <c r="B9194" s="9"/>
    </row>
    <row r="9195" spans="2:2" ht="15.75" customHeight="1" x14ac:dyDescent="0.2">
      <c r="B9195" s="9"/>
    </row>
    <row r="9196" spans="2:2" ht="15.75" customHeight="1" x14ac:dyDescent="0.2">
      <c r="B9196" s="9"/>
    </row>
    <row r="9197" spans="2:2" ht="15.75" customHeight="1" x14ac:dyDescent="0.2">
      <c r="B9197" s="9"/>
    </row>
    <row r="9198" spans="2:2" ht="15.75" customHeight="1" x14ac:dyDescent="0.2">
      <c r="B9198" s="9"/>
    </row>
    <row r="9199" spans="2:2" ht="15.75" customHeight="1" x14ac:dyDescent="0.2">
      <c r="B9199" s="9"/>
    </row>
    <row r="9200" spans="2:2" ht="15.75" customHeight="1" x14ac:dyDescent="0.2">
      <c r="B9200" s="9"/>
    </row>
    <row r="9201" spans="2:2" ht="15.75" customHeight="1" x14ac:dyDescent="0.2">
      <c r="B9201" s="9"/>
    </row>
    <row r="9202" spans="2:2" ht="15.75" customHeight="1" x14ac:dyDescent="0.2">
      <c r="B9202" s="9"/>
    </row>
    <row r="9203" spans="2:2" ht="15.75" customHeight="1" x14ac:dyDescent="0.2">
      <c r="B9203" s="9"/>
    </row>
    <row r="9204" spans="2:2" ht="15.75" customHeight="1" x14ac:dyDescent="0.2">
      <c r="B9204" s="9"/>
    </row>
    <row r="9205" spans="2:2" ht="15.75" customHeight="1" x14ac:dyDescent="0.2">
      <c r="B9205" s="9"/>
    </row>
    <row r="9206" spans="2:2" ht="15.75" customHeight="1" x14ac:dyDescent="0.2">
      <c r="B9206" s="9"/>
    </row>
    <row r="9207" spans="2:2" ht="15.75" customHeight="1" x14ac:dyDescent="0.2">
      <c r="B9207" s="9"/>
    </row>
    <row r="9208" spans="2:2" ht="15.75" customHeight="1" x14ac:dyDescent="0.2">
      <c r="B9208" s="9"/>
    </row>
    <row r="9209" spans="2:2" ht="15.75" customHeight="1" x14ac:dyDescent="0.2">
      <c r="B9209" s="9"/>
    </row>
    <row r="9210" spans="2:2" ht="15.75" customHeight="1" x14ac:dyDescent="0.2">
      <c r="B9210" s="9"/>
    </row>
    <row r="9211" spans="2:2" ht="15.75" customHeight="1" x14ac:dyDescent="0.2">
      <c r="B9211" s="9"/>
    </row>
    <row r="9212" spans="2:2" ht="15.75" customHeight="1" x14ac:dyDescent="0.2">
      <c r="B9212" s="9"/>
    </row>
    <row r="9213" spans="2:2" ht="15.75" customHeight="1" x14ac:dyDescent="0.2">
      <c r="B9213" s="9"/>
    </row>
    <row r="9214" spans="2:2" ht="15.75" customHeight="1" x14ac:dyDescent="0.2">
      <c r="B9214" s="9"/>
    </row>
    <row r="9215" spans="2:2" ht="15.75" customHeight="1" x14ac:dyDescent="0.2">
      <c r="B9215" s="9"/>
    </row>
    <row r="9216" spans="2:2" ht="15.75" customHeight="1" x14ac:dyDescent="0.2">
      <c r="B9216" s="9"/>
    </row>
    <row r="9217" spans="2:2" ht="15.75" customHeight="1" x14ac:dyDescent="0.2">
      <c r="B9217" s="9"/>
    </row>
    <row r="9218" spans="2:2" ht="15.75" customHeight="1" x14ac:dyDescent="0.2">
      <c r="B9218" s="9"/>
    </row>
    <row r="9219" spans="2:2" ht="15.75" customHeight="1" x14ac:dyDescent="0.2">
      <c r="B9219" s="9"/>
    </row>
    <row r="9220" spans="2:2" ht="15.75" customHeight="1" x14ac:dyDescent="0.2">
      <c r="B9220" s="9"/>
    </row>
    <row r="9221" spans="2:2" ht="15.75" customHeight="1" x14ac:dyDescent="0.2">
      <c r="B9221" s="9"/>
    </row>
    <row r="9222" spans="2:2" ht="15.75" customHeight="1" x14ac:dyDescent="0.2">
      <c r="B9222" s="9"/>
    </row>
    <row r="9223" spans="2:2" ht="15.75" customHeight="1" x14ac:dyDescent="0.2">
      <c r="B9223" s="9"/>
    </row>
    <row r="9224" spans="2:2" ht="15.75" customHeight="1" x14ac:dyDescent="0.2">
      <c r="B9224" s="9"/>
    </row>
    <row r="9225" spans="2:2" ht="15.75" customHeight="1" x14ac:dyDescent="0.2">
      <c r="B9225" s="9"/>
    </row>
    <row r="9226" spans="2:2" ht="15.75" customHeight="1" x14ac:dyDescent="0.2">
      <c r="B9226" s="9"/>
    </row>
    <row r="9227" spans="2:2" ht="15.75" customHeight="1" x14ac:dyDescent="0.2">
      <c r="B9227" s="9"/>
    </row>
    <row r="9228" spans="2:2" ht="15.75" customHeight="1" x14ac:dyDescent="0.2">
      <c r="B9228" s="9"/>
    </row>
    <row r="9229" spans="2:2" ht="15.75" customHeight="1" x14ac:dyDescent="0.2">
      <c r="B9229" s="9"/>
    </row>
    <row r="9230" spans="2:2" ht="15.75" customHeight="1" x14ac:dyDescent="0.2">
      <c r="B9230" s="9"/>
    </row>
    <row r="9231" spans="2:2" ht="15.75" customHeight="1" x14ac:dyDescent="0.2">
      <c r="B9231" s="9"/>
    </row>
    <row r="9232" spans="2:2" ht="15.75" customHeight="1" x14ac:dyDescent="0.2">
      <c r="B9232" s="9"/>
    </row>
    <row r="9233" spans="2:2" ht="15.75" customHeight="1" x14ac:dyDescent="0.2">
      <c r="B9233" s="9"/>
    </row>
    <row r="9234" spans="2:2" ht="15.75" customHeight="1" x14ac:dyDescent="0.2">
      <c r="B9234" s="9"/>
    </row>
    <row r="9235" spans="2:2" ht="15.75" customHeight="1" x14ac:dyDescent="0.2">
      <c r="B9235" s="9"/>
    </row>
    <row r="9236" spans="2:2" ht="15.75" customHeight="1" x14ac:dyDescent="0.2">
      <c r="B9236" s="9"/>
    </row>
    <row r="9237" spans="2:2" ht="15.75" customHeight="1" x14ac:dyDescent="0.2">
      <c r="B9237" s="9"/>
    </row>
    <row r="9238" spans="2:2" ht="15.75" customHeight="1" x14ac:dyDescent="0.2">
      <c r="B9238" s="9"/>
    </row>
    <row r="9239" spans="2:2" ht="15.75" customHeight="1" x14ac:dyDescent="0.2">
      <c r="B9239" s="9"/>
    </row>
    <row r="9240" spans="2:2" ht="15.75" customHeight="1" x14ac:dyDescent="0.2">
      <c r="B9240" s="9"/>
    </row>
    <row r="9241" spans="2:2" ht="15.75" customHeight="1" x14ac:dyDescent="0.2">
      <c r="B9241" s="9"/>
    </row>
    <row r="9242" spans="2:2" ht="15.75" customHeight="1" x14ac:dyDescent="0.2">
      <c r="B9242" s="9"/>
    </row>
    <row r="9243" spans="2:2" ht="15.75" customHeight="1" x14ac:dyDescent="0.2">
      <c r="B9243" s="9"/>
    </row>
    <row r="9244" spans="2:2" ht="15.75" customHeight="1" x14ac:dyDescent="0.2">
      <c r="B9244" s="9"/>
    </row>
    <row r="9245" spans="2:2" ht="15.75" customHeight="1" x14ac:dyDescent="0.2">
      <c r="B9245" s="9"/>
    </row>
    <row r="9246" spans="2:2" ht="15.75" customHeight="1" x14ac:dyDescent="0.2">
      <c r="B9246" s="9"/>
    </row>
    <row r="9247" spans="2:2" ht="15.75" customHeight="1" x14ac:dyDescent="0.2">
      <c r="B9247" s="9"/>
    </row>
    <row r="9248" spans="2:2" ht="15.75" customHeight="1" x14ac:dyDescent="0.2">
      <c r="B9248" s="9"/>
    </row>
    <row r="9249" spans="2:2" ht="15.75" customHeight="1" x14ac:dyDescent="0.2">
      <c r="B9249" s="9"/>
    </row>
    <row r="9250" spans="2:2" ht="15.75" customHeight="1" x14ac:dyDescent="0.2">
      <c r="B9250" s="9"/>
    </row>
    <row r="9251" spans="2:2" ht="15.75" customHeight="1" x14ac:dyDescent="0.2">
      <c r="B9251" s="9"/>
    </row>
    <row r="9252" spans="2:2" ht="15.75" customHeight="1" x14ac:dyDescent="0.2">
      <c r="B9252" s="9"/>
    </row>
    <row r="9253" spans="2:2" ht="15.75" customHeight="1" x14ac:dyDescent="0.2">
      <c r="B9253" s="9"/>
    </row>
    <row r="9254" spans="2:2" ht="15.75" customHeight="1" x14ac:dyDescent="0.2">
      <c r="B9254" s="9"/>
    </row>
    <row r="9255" spans="2:2" ht="15.75" customHeight="1" x14ac:dyDescent="0.2">
      <c r="B9255" s="9"/>
    </row>
    <row r="9256" spans="2:2" ht="15.75" customHeight="1" x14ac:dyDescent="0.2">
      <c r="B9256" s="9"/>
    </row>
    <row r="9257" spans="2:2" ht="15.75" customHeight="1" x14ac:dyDescent="0.2">
      <c r="B9257" s="9"/>
    </row>
    <row r="9258" spans="2:2" ht="15.75" customHeight="1" x14ac:dyDescent="0.2">
      <c r="B9258" s="9"/>
    </row>
    <row r="9259" spans="2:2" ht="15.75" customHeight="1" x14ac:dyDescent="0.2">
      <c r="B9259" s="9"/>
    </row>
    <row r="9260" spans="2:2" ht="15.75" customHeight="1" x14ac:dyDescent="0.2">
      <c r="B9260" s="9"/>
    </row>
    <row r="9261" spans="2:2" ht="15.75" customHeight="1" x14ac:dyDescent="0.2">
      <c r="B9261" s="9"/>
    </row>
    <row r="9262" spans="2:2" ht="15.75" customHeight="1" x14ac:dyDescent="0.2">
      <c r="B9262" s="9"/>
    </row>
    <row r="9263" spans="2:2" ht="15.75" customHeight="1" x14ac:dyDescent="0.2">
      <c r="B9263" s="9"/>
    </row>
    <row r="9264" spans="2:2" ht="15.75" customHeight="1" x14ac:dyDescent="0.2">
      <c r="B9264" s="9"/>
    </row>
    <row r="9265" spans="2:2" ht="15.75" customHeight="1" x14ac:dyDescent="0.2">
      <c r="B9265" s="9"/>
    </row>
    <row r="9266" spans="2:2" ht="15.75" customHeight="1" x14ac:dyDescent="0.2">
      <c r="B9266" s="9"/>
    </row>
    <row r="9267" spans="2:2" ht="15.75" customHeight="1" x14ac:dyDescent="0.2">
      <c r="B9267" s="9"/>
    </row>
    <row r="9268" spans="2:2" ht="15.75" customHeight="1" x14ac:dyDescent="0.2">
      <c r="B9268" s="9"/>
    </row>
    <row r="9269" spans="2:2" ht="15.75" customHeight="1" x14ac:dyDescent="0.2">
      <c r="B9269" s="9"/>
    </row>
    <row r="9270" spans="2:2" ht="15.75" customHeight="1" x14ac:dyDescent="0.2">
      <c r="B9270" s="9"/>
    </row>
    <row r="9271" spans="2:2" ht="15.75" customHeight="1" x14ac:dyDescent="0.2">
      <c r="B9271" s="9"/>
    </row>
    <row r="9272" spans="2:2" ht="15.75" customHeight="1" x14ac:dyDescent="0.2">
      <c r="B9272" s="9"/>
    </row>
    <row r="9273" spans="2:2" ht="15.75" customHeight="1" x14ac:dyDescent="0.2">
      <c r="B9273" s="9"/>
    </row>
    <row r="9274" spans="2:2" ht="15.75" customHeight="1" x14ac:dyDescent="0.2">
      <c r="B9274" s="9"/>
    </row>
    <row r="9275" spans="2:2" ht="15.75" customHeight="1" x14ac:dyDescent="0.2">
      <c r="B9275" s="9"/>
    </row>
    <row r="9276" spans="2:2" ht="15.75" customHeight="1" x14ac:dyDescent="0.2">
      <c r="B9276" s="9"/>
    </row>
    <row r="9277" spans="2:2" ht="15.75" customHeight="1" x14ac:dyDescent="0.2">
      <c r="B9277" s="9"/>
    </row>
    <row r="9278" spans="2:2" ht="15.75" customHeight="1" x14ac:dyDescent="0.2">
      <c r="B9278" s="9"/>
    </row>
    <row r="9279" spans="2:2" ht="15.75" customHeight="1" x14ac:dyDescent="0.2">
      <c r="B9279" s="9"/>
    </row>
    <row r="9280" spans="2:2" ht="15.75" customHeight="1" x14ac:dyDescent="0.2">
      <c r="B9280" s="9"/>
    </row>
    <row r="9281" spans="2:2" ht="15.75" customHeight="1" x14ac:dyDescent="0.2">
      <c r="B9281" s="9"/>
    </row>
    <row r="9282" spans="2:2" ht="15.75" customHeight="1" x14ac:dyDescent="0.2">
      <c r="B9282" s="9"/>
    </row>
    <row r="9283" spans="2:2" ht="15.75" customHeight="1" x14ac:dyDescent="0.2">
      <c r="B9283" s="9"/>
    </row>
    <row r="9284" spans="2:2" ht="15.75" customHeight="1" x14ac:dyDescent="0.2">
      <c r="B9284" s="9"/>
    </row>
    <row r="9285" spans="2:2" ht="15.75" customHeight="1" x14ac:dyDescent="0.2">
      <c r="B9285" s="9"/>
    </row>
    <row r="9286" spans="2:2" ht="15.75" customHeight="1" x14ac:dyDescent="0.2">
      <c r="B9286" s="9"/>
    </row>
    <row r="9287" spans="2:2" ht="15.75" customHeight="1" x14ac:dyDescent="0.2">
      <c r="B9287" s="9"/>
    </row>
    <row r="9288" spans="2:2" ht="15.75" customHeight="1" x14ac:dyDescent="0.2">
      <c r="B9288" s="9"/>
    </row>
    <row r="9289" spans="2:2" ht="15.75" customHeight="1" x14ac:dyDescent="0.2">
      <c r="B9289" s="9"/>
    </row>
    <row r="9290" spans="2:2" ht="15.75" customHeight="1" x14ac:dyDescent="0.2">
      <c r="B9290" s="9"/>
    </row>
    <row r="9291" spans="2:2" ht="15.75" customHeight="1" x14ac:dyDescent="0.2">
      <c r="B9291" s="9"/>
    </row>
    <row r="9292" spans="2:2" ht="15.75" customHeight="1" x14ac:dyDescent="0.2">
      <c r="B9292" s="9"/>
    </row>
    <row r="9293" spans="2:2" ht="15.75" customHeight="1" x14ac:dyDescent="0.2">
      <c r="B9293" s="9"/>
    </row>
    <row r="9294" spans="2:2" ht="15.75" customHeight="1" x14ac:dyDescent="0.2">
      <c r="B9294" s="9"/>
    </row>
    <row r="9295" spans="2:2" ht="15.75" customHeight="1" x14ac:dyDescent="0.2">
      <c r="B9295" s="9"/>
    </row>
    <row r="9296" spans="2:2" ht="15.75" customHeight="1" x14ac:dyDescent="0.2">
      <c r="B9296" s="9"/>
    </row>
    <row r="9297" spans="2:2" ht="15.75" customHeight="1" x14ac:dyDescent="0.2">
      <c r="B9297" s="9"/>
    </row>
    <row r="9298" spans="2:2" ht="15.75" customHeight="1" x14ac:dyDescent="0.2">
      <c r="B9298" s="9"/>
    </row>
    <row r="9299" spans="2:2" ht="15.75" customHeight="1" x14ac:dyDescent="0.2">
      <c r="B9299" s="9"/>
    </row>
    <row r="9300" spans="2:2" ht="15.75" customHeight="1" x14ac:dyDescent="0.2">
      <c r="B9300" s="9"/>
    </row>
    <row r="9301" spans="2:2" ht="15.75" customHeight="1" x14ac:dyDescent="0.2">
      <c r="B9301" s="9"/>
    </row>
    <row r="9302" spans="2:2" ht="15.75" customHeight="1" x14ac:dyDescent="0.2">
      <c r="B9302" s="9"/>
    </row>
    <row r="9303" spans="2:2" ht="15.75" customHeight="1" x14ac:dyDescent="0.2">
      <c r="B9303" s="9"/>
    </row>
    <row r="9304" spans="2:2" ht="15.75" customHeight="1" x14ac:dyDescent="0.2">
      <c r="B9304" s="9"/>
    </row>
    <row r="9305" spans="2:2" ht="15.75" customHeight="1" x14ac:dyDescent="0.2">
      <c r="B9305" s="9"/>
    </row>
    <row r="9306" spans="2:2" ht="15.75" customHeight="1" x14ac:dyDescent="0.2">
      <c r="B9306" s="9"/>
    </row>
    <row r="9307" spans="2:2" ht="15.75" customHeight="1" x14ac:dyDescent="0.2">
      <c r="B9307" s="9"/>
    </row>
    <row r="9308" spans="2:2" ht="15.75" customHeight="1" x14ac:dyDescent="0.2">
      <c r="B9308" s="9"/>
    </row>
    <row r="9309" spans="2:2" ht="15.75" customHeight="1" x14ac:dyDescent="0.2">
      <c r="B9309" s="9"/>
    </row>
    <row r="9310" spans="2:2" ht="15.75" customHeight="1" x14ac:dyDescent="0.2">
      <c r="B9310" s="9"/>
    </row>
    <row r="9311" spans="2:2" ht="15.75" customHeight="1" x14ac:dyDescent="0.2">
      <c r="B9311" s="9"/>
    </row>
    <row r="9312" spans="2:2" ht="15.75" customHeight="1" x14ac:dyDescent="0.2">
      <c r="B9312" s="9"/>
    </row>
    <row r="9313" spans="2:2" ht="15.75" customHeight="1" x14ac:dyDescent="0.2">
      <c r="B9313" s="9"/>
    </row>
    <row r="9314" spans="2:2" ht="15.75" customHeight="1" x14ac:dyDescent="0.2">
      <c r="B9314" s="9"/>
    </row>
    <row r="9315" spans="2:2" ht="15.75" customHeight="1" x14ac:dyDescent="0.2">
      <c r="B9315" s="9"/>
    </row>
    <row r="9316" spans="2:2" ht="15.75" customHeight="1" x14ac:dyDescent="0.2">
      <c r="B9316" s="9"/>
    </row>
    <row r="9317" spans="2:2" ht="15.75" customHeight="1" x14ac:dyDescent="0.2">
      <c r="B9317" s="9"/>
    </row>
    <row r="9318" spans="2:2" ht="15.75" customHeight="1" x14ac:dyDescent="0.2">
      <c r="B9318" s="9"/>
    </row>
    <row r="9319" spans="2:2" ht="15.75" customHeight="1" x14ac:dyDescent="0.2">
      <c r="B9319" s="9"/>
    </row>
    <row r="9320" spans="2:2" ht="15.75" customHeight="1" x14ac:dyDescent="0.2">
      <c r="B9320" s="9"/>
    </row>
    <row r="9321" spans="2:2" ht="15.75" customHeight="1" x14ac:dyDescent="0.2">
      <c r="B9321" s="9"/>
    </row>
    <row r="9322" spans="2:2" ht="15.75" customHeight="1" x14ac:dyDescent="0.2">
      <c r="B9322" s="9"/>
    </row>
    <row r="9323" spans="2:2" ht="15.75" customHeight="1" x14ac:dyDescent="0.2">
      <c r="B9323" s="9"/>
    </row>
    <row r="9324" spans="2:2" ht="15.75" customHeight="1" x14ac:dyDescent="0.2">
      <c r="B9324" s="9"/>
    </row>
    <row r="9325" spans="2:2" ht="15.75" customHeight="1" x14ac:dyDescent="0.2">
      <c r="B9325" s="9"/>
    </row>
    <row r="9326" spans="2:2" ht="15.75" customHeight="1" x14ac:dyDescent="0.2">
      <c r="B9326" s="9"/>
    </row>
    <row r="9327" spans="2:2" ht="15.75" customHeight="1" x14ac:dyDescent="0.2">
      <c r="B9327" s="9"/>
    </row>
    <row r="9328" spans="2:2" ht="15.75" customHeight="1" x14ac:dyDescent="0.2">
      <c r="B9328" s="9"/>
    </row>
    <row r="9329" spans="2:2" ht="15.75" customHeight="1" x14ac:dyDescent="0.2">
      <c r="B9329" s="9"/>
    </row>
    <row r="9330" spans="2:2" ht="15.75" customHeight="1" x14ac:dyDescent="0.2">
      <c r="B9330" s="9"/>
    </row>
    <row r="9331" spans="2:2" ht="15.75" customHeight="1" x14ac:dyDescent="0.2">
      <c r="B9331" s="9"/>
    </row>
    <row r="9332" spans="2:2" ht="15.75" customHeight="1" x14ac:dyDescent="0.2">
      <c r="B9332" s="9"/>
    </row>
    <row r="9333" spans="2:2" ht="15.75" customHeight="1" x14ac:dyDescent="0.2">
      <c r="B9333" s="9"/>
    </row>
    <row r="9334" spans="2:2" ht="15.75" customHeight="1" x14ac:dyDescent="0.2">
      <c r="B9334" s="9"/>
    </row>
    <row r="9335" spans="2:2" ht="15.75" customHeight="1" x14ac:dyDescent="0.2">
      <c r="B9335" s="9"/>
    </row>
    <row r="9336" spans="2:2" ht="15.75" customHeight="1" x14ac:dyDescent="0.2">
      <c r="B9336" s="9"/>
    </row>
    <row r="9337" spans="2:2" ht="15.75" customHeight="1" x14ac:dyDescent="0.2">
      <c r="B9337" s="9"/>
    </row>
    <row r="9338" spans="2:2" ht="15.75" customHeight="1" x14ac:dyDescent="0.2">
      <c r="B9338" s="9"/>
    </row>
    <row r="9339" spans="2:2" ht="15.75" customHeight="1" x14ac:dyDescent="0.2">
      <c r="B9339" s="9"/>
    </row>
    <row r="9340" spans="2:2" ht="15.75" customHeight="1" x14ac:dyDescent="0.2">
      <c r="B9340" s="9"/>
    </row>
    <row r="9341" spans="2:2" ht="15.75" customHeight="1" x14ac:dyDescent="0.2">
      <c r="B9341" s="9"/>
    </row>
    <row r="9342" spans="2:2" ht="15.75" customHeight="1" x14ac:dyDescent="0.2">
      <c r="B9342" s="9"/>
    </row>
    <row r="9343" spans="2:2" ht="15.75" customHeight="1" x14ac:dyDescent="0.2">
      <c r="B9343" s="9"/>
    </row>
    <row r="9344" spans="2:2" ht="15.75" customHeight="1" x14ac:dyDescent="0.2">
      <c r="B9344" s="9"/>
    </row>
    <row r="9345" spans="2:2" ht="15.75" customHeight="1" x14ac:dyDescent="0.2">
      <c r="B9345" s="9"/>
    </row>
    <row r="9346" spans="2:2" ht="15.75" customHeight="1" x14ac:dyDescent="0.2">
      <c r="B9346" s="9"/>
    </row>
    <row r="9347" spans="2:2" ht="15.75" customHeight="1" x14ac:dyDescent="0.2">
      <c r="B9347" s="9"/>
    </row>
    <row r="9348" spans="2:2" ht="15.75" customHeight="1" x14ac:dyDescent="0.2">
      <c r="B9348" s="9"/>
    </row>
    <row r="9349" spans="2:2" ht="15.75" customHeight="1" x14ac:dyDescent="0.2">
      <c r="B9349" s="9"/>
    </row>
    <row r="9350" spans="2:2" ht="15.75" customHeight="1" x14ac:dyDescent="0.2">
      <c r="B9350" s="9"/>
    </row>
    <row r="9351" spans="2:2" ht="15.75" customHeight="1" x14ac:dyDescent="0.2">
      <c r="B9351" s="9"/>
    </row>
    <row r="9352" spans="2:2" ht="15.75" customHeight="1" x14ac:dyDescent="0.2">
      <c r="B9352" s="9"/>
    </row>
    <row r="9353" spans="2:2" ht="15.75" customHeight="1" x14ac:dyDescent="0.2">
      <c r="B9353" s="9"/>
    </row>
    <row r="9354" spans="2:2" ht="15.75" customHeight="1" x14ac:dyDescent="0.2">
      <c r="B9354" s="9"/>
    </row>
    <row r="9355" spans="2:2" ht="15.75" customHeight="1" x14ac:dyDescent="0.2">
      <c r="B9355" s="9"/>
    </row>
    <row r="9356" spans="2:2" ht="15.75" customHeight="1" x14ac:dyDescent="0.2">
      <c r="B9356" s="9"/>
    </row>
    <row r="9357" spans="2:2" ht="15.75" customHeight="1" x14ac:dyDescent="0.2">
      <c r="B9357" s="9"/>
    </row>
    <row r="9358" spans="2:2" ht="15.75" customHeight="1" x14ac:dyDescent="0.2">
      <c r="B9358" s="9"/>
    </row>
    <row r="9359" spans="2:2" ht="15.75" customHeight="1" x14ac:dyDescent="0.2">
      <c r="B9359" s="9"/>
    </row>
    <row r="9360" spans="2:2" ht="15.75" customHeight="1" x14ac:dyDescent="0.2">
      <c r="B9360" s="9"/>
    </row>
    <row r="9361" spans="2:2" ht="15.75" customHeight="1" x14ac:dyDescent="0.2">
      <c r="B9361" s="9"/>
    </row>
    <row r="9362" spans="2:2" ht="15.75" customHeight="1" x14ac:dyDescent="0.2">
      <c r="B9362" s="9"/>
    </row>
    <row r="9363" spans="2:2" ht="15.75" customHeight="1" x14ac:dyDescent="0.2">
      <c r="B9363" s="9"/>
    </row>
    <row r="9364" spans="2:2" ht="15.75" customHeight="1" x14ac:dyDescent="0.2">
      <c r="B9364" s="9"/>
    </row>
    <row r="9365" spans="2:2" ht="15.75" customHeight="1" x14ac:dyDescent="0.2">
      <c r="B9365" s="9"/>
    </row>
    <row r="9366" spans="2:2" ht="15.75" customHeight="1" x14ac:dyDescent="0.2">
      <c r="B9366" s="9"/>
    </row>
    <row r="9367" spans="2:2" ht="15.75" customHeight="1" x14ac:dyDescent="0.2">
      <c r="B9367" s="9"/>
    </row>
    <row r="9368" spans="2:2" ht="15.75" customHeight="1" x14ac:dyDescent="0.2">
      <c r="B9368" s="9"/>
    </row>
    <row r="9369" spans="2:2" ht="15.75" customHeight="1" x14ac:dyDescent="0.2">
      <c r="B9369" s="9"/>
    </row>
    <row r="9370" spans="2:2" ht="15.75" customHeight="1" x14ac:dyDescent="0.2">
      <c r="B9370" s="9"/>
    </row>
    <row r="9371" spans="2:2" ht="15.75" customHeight="1" x14ac:dyDescent="0.2">
      <c r="B9371" s="9"/>
    </row>
    <row r="9372" spans="2:2" ht="15.75" customHeight="1" x14ac:dyDescent="0.2">
      <c r="B9372" s="9"/>
    </row>
    <row r="9373" spans="2:2" ht="15.75" customHeight="1" x14ac:dyDescent="0.2">
      <c r="B9373" s="9"/>
    </row>
    <row r="9374" spans="2:2" ht="15.75" customHeight="1" x14ac:dyDescent="0.2">
      <c r="B9374" s="9"/>
    </row>
    <row r="9375" spans="2:2" ht="15.75" customHeight="1" x14ac:dyDescent="0.2">
      <c r="B9375" s="9"/>
    </row>
    <row r="9376" spans="2:2" ht="15.75" customHeight="1" x14ac:dyDescent="0.2">
      <c r="B9376" s="9"/>
    </row>
    <row r="9377" spans="2:2" ht="15.75" customHeight="1" x14ac:dyDescent="0.2">
      <c r="B9377" s="9"/>
    </row>
    <row r="9378" spans="2:2" ht="15.75" customHeight="1" x14ac:dyDescent="0.2">
      <c r="B9378" s="9"/>
    </row>
    <row r="9379" spans="2:2" ht="15.75" customHeight="1" x14ac:dyDescent="0.2">
      <c r="B9379" s="9"/>
    </row>
    <row r="9380" spans="2:2" ht="15.75" customHeight="1" x14ac:dyDescent="0.2">
      <c r="B9380" s="9"/>
    </row>
    <row r="9381" spans="2:2" ht="15.75" customHeight="1" x14ac:dyDescent="0.2">
      <c r="B9381" s="9"/>
    </row>
    <row r="9382" spans="2:2" ht="15.75" customHeight="1" x14ac:dyDescent="0.2">
      <c r="B9382" s="9"/>
    </row>
    <row r="9383" spans="2:2" ht="15.75" customHeight="1" x14ac:dyDescent="0.2">
      <c r="B9383" s="9"/>
    </row>
    <row r="9384" spans="2:2" ht="15.75" customHeight="1" x14ac:dyDescent="0.2">
      <c r="B9384" s="9"/>
    </row>
    <row r="9385" spans="2:2" ht="15.75" customHeight="1" x14ac:dyDescent="0.2">
      <c r="B9385" s="9"/>
    </row>
    <row r="9386" spans="2:2" ht="15.75" customHeight="1" x14ac:dyDescent="0.2">
      <c r="B9386" s="9"/>
    </row>
    <row r="9387" spans="2:2" ht="15.75" customHeight="1" x14ac:dyDescent="0.2">
      <c r="B9387" s="9"/>
    </row>
    <row r="9388" spans="2:2" ht="15.75" customHeight="1" x14ac:dyDescent="0.2">
      <c r="B9388" s="9"/>
    </row>
    <row r="9389" spans="2:2" ht="15.75" customHeight="1" x14ac:dyDescent="0.2">
      <c r="B9389" s="9"/>
    </row>
    <row r="9390" spans="2:2" ht="15.75" customHeight="1" x14ac:dyDescent="0.2">
      <c r="B9390" s="9"/>
    </row>
    <row r="9391" spans="2:2" ht="15.75" customHeight="1" x14ac:dyDescent="0.2">
      <c r="B9391" s="9"/>
    </row>
    <row r="9392" spans="2:2" ht="15.75" customHeight="1" x14ac:dyDescent="0.2">
      <c r="B9392" s="9"/>
    </row>
    <row r="9393" spans="2:2" ht="15.75" customHeight="1" x14ac:dyDescent="0.2">
      <c r="B9393" s="9"/>
    </row>
    <row r="9394" spans="2:2" ht="15.75" customHeight="1" x14ac:dyDescent="0.2">
      <c r="B9394" s="9"/>
    </row>
    <row r="9395" spans="2:2" ht="15.75" customHeight="1" x14ac:dyDescent="0.2">
      <c r="B9395" s="9"/>
    </row>
    <row r="9396" spans="2:2" ht="15.75" customHeight="1" x14ac:dyDescent="0.2">
      <c r="B9396" s="9"/>
    </row>
    <row r="9397" spans="2:2" ht="15.75" customHeight="1" x14ac:dyDescent="0.2">
      <c r="B9397" s="9"/>
    </row>
    <row r="9398" spans="2:2" ht="15.75" customHeight="1" x14ac:dyDescent="0.2">
      <c r="B9398" s="9"/>
    </row>
    <row r="9399" spans="2:2" ht="15.75" customHeight="1" x14ac:dyDescent="0.2">
      <c r="B9399" s="9"/>
    </row>
    <row r="9400" spans="2:2" ht="15.75" customHeight="1" x14ac:dyDescent="0.2">
      <c r="B9400" s="9"/>
    </row>
    <row r="9401" spans="2:2" ht="15.75" customHeight="1" x14ac:dyDescent="0.2">
      <c r="B9401" s="9"/>
    </row>
    <row r="9402" spans="2:2" ht="15.75" customHeight="1" x14ac:dyDescent="0.2">
      <c r="B9402" s="9"/>
    </row>
    <row r="9403" spans="2:2" ht="15.75" customHeight="1" x14ac:dyDescent="0.2">
      <c r="B9403" s="9"/>
    </row>
    <row r="9404" spans="2:2" ht="15.75" customHeight="1" x14ac:dyDescent="0.2">
      <c r="B9404" s="9"/>
    </row>
    <row r="9405" spans="2:2" ht="15.75" customHeight="1" x14ac:dyDescent="0.2">
      <c r="B9405" s="9"/>
    </row>
    <row r="9406" spans="2:2" ht="15.75" customHeight="1" x14ac:dyDescent="0.2">
      <c r="B9406" s="9"/>
    </row>
    <row r="9407" spans="2:2" ht="15.75" customHeight="1" x14ac:dyDescent="0.2">
      <c r="B9407" s="9"/>
    </row>
    <row r="9408" spans="2:2" ht="15.75" customHeight="1" x14ac:dyDescent="0.2">
      <c r="B9408" s="9"/>
    </row>
    <row r="9409" spans="2:2" ht="15.75" customHeight="1" x14ac:dyDescent="0.2">
      <c r="B9409" s="9"/>
    </row>
    <row r="9410" spans="2:2" ht="15.75" customHeight="1" x14ac:dyDescent="0.2">
      <c r="B9410" s="9"/>
    </row>
    <row r="9411" spans="2:2" ht="15.75" customHeight="1" x14ac:dyDescent="0.2">
      <c r="B9411" s="9"/>
    </row>
    <row r="9412" spans="2:2" ht="15.75" customHeight="1" x14ac:dyDescent="0.2">
      <c r="B9412" s="9"/>
    </row>
    <row r="9413" spans="2:2" ht="15.75" customHeight="1" x14ac:dyDescent="0.2">
      <c r="B9413" s="9"/>
    </row>
    <row r="9414" spans="2:2" ht="15.75" customHeight="1" x14ac:dyDescent="0.2">
      <c r="B9414" s="9"/>
    </row>
    <row r="9415" spans="2:2" ht="15.75" customHeight="1" x14ac:dyDescent="0.2">
      <c r="B9415" s="9"/>
    </row>
    <row r="9416" spans="2:2" ht="15.75" customHeight="1" x14ac:dyDescent="0.2">
      <c r="B9416" s="9"/>
    </row>
    <row r="9417" spans="2:2" ht="15.75" customHeight="1" x14ac:dyDescent="0.2">
      <c r="B9417" s="9"/>
    </row>
    <row r="9418" spans="2:2" ht="15.75" customHeight="1" x14ac:dyDescent="0.2">
      <c r="B9418" s="9"/>
    </row>
    <row r="9419" spans="2:2" ht="15.75" customHeight="1" x14ac:dyDescent="0.2">
      <c r="B9419" s="9"/>
    </row>
    <row r="9420" spans="2:2" ht="15.75" customHeight="1" x14ac:dyDescent="0.2">
      <c r="B9420" s="9"/>
    </row>
    <row r="9421" spans="2:2" ht="15.75" customHeight="1" x14ac:dyDescent="0.2">
      <c r="B9421" s="9"/>
    </row>
    <row r="9422" spans="2:2" ht="15.75" customHeight="1" x14ac:dyDescent="0.2">
      <c r="B9422" s="9"/>
    </row>
    <row r="9423" spans="2:2" ht="15.75" customHeight="1" x14ac:dyDescent="0.2">
      <c r="B9423" s="9"/>
    </row>
    <row r="9424" spans="2:2" ht="15.75" customHeight="1" x14ac:dyDescent="0.2">
      <c r="B9424" s="9"/>
    </row>
    <row r="9425" spans="2:2" ht="15.75" customHeight="1" x14ac:dyDescent="0.2">
      <c r="B9425" s="9"/>
    </row>
    <row r="9426" spans="2:2" ht="15.75" customHeight="1" x14ac:dyDescent="0.2">
      <c r="B9426" s="9"/>
    </row>
    <row r="9427" spans="2:2" ht="15.75" customHeight="1" x14ac:dyDescent="0.2">
      <c r="B9427" s="9"/>
    </row>
    <row r="9428" spans="2:2" ht="15.75" customHeight="1" x14ac:dyDescent="0.2">
      <c r="B9428" s="9"/>
    </row>
    <row r="9429" spans="2:2" ht="15.75" customHeight="1" x14ac:dyDescent="0.2">
      <c r="B9429" s="9"/>
    </row>
    <row r="9430" spans="2:2" ht="15.75" customHeight="1" x14ac:dyDescent="0.2">
      <c r="B9430" s="9"/>
    </row>
    <row r="9431" spans="2:2" ht="15.75" customHeight="1" x14ac:dyDescent="0.2">
      <c r="B9431" s="9"/>
    </row>
    <row r="9432" spans="2:2" ht="15.75" customHeight="1" x14ac:dyDescent="0.2">
      <c r="B9432" s="9"/>
    </row>
    <row r="9433" spans="2:2" ht="15.75" customHeight="1" x14ac:dyDescent="0.2">
      <c r="B9433" s="9"/>
    </row>
    <row r="9434" spans="2:2" ht="15.75" customHeight="1" x14ac:dyDescent="0.2">
      <c r="B9434" s="9"/>
    </row>
    <row r="9435" spans="2:2" ht="15.75" customHeight="1" x14ac:dyDescent="0.2">
      <c r="B9435" s="9"/>
    </row>
    <row r="9436" spans="2:2" ht="15.75" customHeight="1" x14ac:dyDescent="0.2">
      <c r="B9436" s="9"/>
    </row>
    <row r="9437" spans="2:2" ht="15.75" customHeight="1" x14ac:dyDescent="0.2">
      <c r="B9437" s="9"/>
    </row>
    <row r="9438" spans="2:2" ht="15.75" customHeight="1" x14ac:dyDescent="0.2">
      <c r="B9438" s="9"/>
    </row>
    <row r="9439" spans="2:2" ht="15.75" customHeight="1" x14ac:dyDescent="0.2">
      <c r="B9439" s="9"/>
    </row>
    <row r="9440" spans="2:2" ht="15.75" customHeight="1" x14ac:dyDescent="0.2">
      <c r="B9440" s="9"/>
    </row>
    <row r="9441" spans="2:2" ht="15.75" customHeight="1" x14ac:dyDescent="0.2">
      <c r="B9441" s="9"/>
    </row>
    <row r="9442" spans="2:2" ht="15.75" customHeight="1" x14ac:dyDescent="0.2">
      <c r="B9442" s="9"/>
    </row>
    <row r="9443" spans="2:2" ht="15.75" customHeight="1" x14ac:dyDescent="0.2">
      <c r="B9443" s="9"/>
    </row>
    <row r="9444" spans="2:2" ht="15.75" customHeight="1" x14ac:dyDescent="0.2">
      <c r="B9444" s="9"/>
    </row>
    <row r="9445" spans="2:2" ht="15.75" customHeight="1" x14ac:dyDescent="0.2">
      <c r="B9445" s="9"/>
    </row>
    <row r="9446" spans="2:2" ht="15.75" customHeight="1" x14ac:dyDescent="0.2">
      <c r="B9446" s="9"/>
    </row>
    <row r="9447" spans="2:2" ht="15.75" customHeight="1" x14ac:dyDescent="0.2">
      <c r="B9447" s="9"/>
    </row>
    <row r="9448" spans="2:2" ht="15.75" customHeight="1" x14ac:dyDescent="0.2">
      <c r="B9448" s="9"/>
    </row>
    <row r="9449" spans="2:2" ht="15.75" customHeight="1" x14ac:dyDescent="0.2">
      <c r="B9449" s="9"/>
    </row>
    <row r="9450" spans="2:2" ht="15.75" customHeight="1" x14ac:dyDescent="0.2">
      <c r="B9450" s="9"/>
    </row>
    <row r="9451" spans="2:2" ht="15.75" customHeight="1" x14ac:dyDescent="0.2">
      <c r="B9451" s="9"/>
    </row>
    <row r="9452" spans="2:2" ht="15.75" customHeight="1" x14ac:dyDescent="0.2">
      <c r="B9452" s="9"/>
    </row>
    <row r="9453" spans="2:2" ht="15.75" customHeight="1" x14ac:dyDescent="0.2">
      <c r="B9453" s="9"/>
    </row>
    <row r="9454" spans="2:2" ht="15.75" customHeight="1" x14ac:dyDescent="0.2">
      <c r="B9454" s="9"/>
    </row>
    <row r="9455" spans="2:2" ht="15.75" customHeight="1" x14ac:dyDescent="0.2">
      <c r="B9455" s="9"/>
    </row>
    <row r="9456" spans="2:2" ht="15.75" customHeight="1" x14ac:dyDescent="0.2">
      <c r="B9456" s="9"/>
    </row>
    <row r="9457" spans="2:2" ht="15.75" customHeight="1" x14ac:dyDescent="0.2">
      <c r="B9457" s="9"/>
    </row>
    <row r="9458" spans="2:2" ht="15.75" customHeight="1" x14ac:dyDescent="0.2">
      <c r="B9458" s="9"/>
    </row>
    <row r="9459" spans="2:2" ht="15.75" customHeight="1" x14ac:dyDescent="0.2">
      <c r="B9459" s="9"/>
    </row>
    <row r="9460" spans="2:2" ht="15.75" customHeight="1" x14ac:dyDescent="0.2">
      <c r="B9460" s="9"/>
    </row>
    <row r="9461" spans="2:2" ht="15.75" customHeight="1" x14ac:dyDescent="0.2">
      <c r="B9461" s="9"/>
    </row>
    <row r="9462" spans="2:2" ht="15.75" customHeight="1" x14ac:dyDescent="0.2">
      <c r="B9462" s="9"/>
    </row>
    <row r="9463" spans="2:2" ht="15.75" customHeight="1" x14ac:dyDescent="0.2">
      <c r="B9463" s="9"/>
    </row>
    <row r="9464" spans="2:2" ht="15.75" customHeight="1" x14ac:dyDescent="0.2">
      <c r="B9464" s="9"/>
    </row>
    <row r="9465" spans="2:2" ht="15.75" customHeight="1" x14ac:dyDescent="0.2">
      <c r="B9465" s="9"/>
    </row>
    <row r="9466" spans="2:2" ht="15.75" customHeight="1" x14ac:dyDescent="0.2">
      <c r="B9466" s="9"/>
    </row>
    <row r="9467" spans="2:2" ht="15.75" customHeight="1" x14ac:dyDescent="0.2">
      <c r="B9467" s="9"/>
    </row>
    <row r="9468" spans="2:2" ht="15.75" customHeight="1" x14ac:dyDescent="0.2">
      <c r="B9468" s="9"/>
    </row>
    <row r="9469" spans="2:2" ht="15.75" customHeight="1" x14ac:dyDescent="0.2">
      <c r="B9469" s="9"/>
    </row>
    <row r="9470" spans="2:2" ht="15.75" customHeight="1" x14ac:dyDescent="0.2">
      <c r="B9470" s="9"/>
    </row>
    <row r="9471" spans="2:2" ht="15.75" customHeight="1" x14ac:dyDescent="0.2">
      <c r="B9471" s="9"/>
    </row>
    <row r="9472" spans="2:2" ht="15.75" customHeight="1" x14ac:dyDescent="0.2">
      <c r="B9472" s="9"/>
    </row>
    <row r="9473" spans="2:2" ht="15.75" customHeight="1" x14ac:dyDescent="0.2">
      <c r="B9473" s="9"/>
    </row>
    <row r="9474" spans="2:2" ht="15.75" customHeight="1" x14ac:dyDescent="0.2">
      <c r="B9474" s="9"/>
    </row>
    <row r="9475" spans="2:2" ht="15.75" customHeight="1" x14ac:dyDescent="0.2">
      <c r="B9475" s="9"/>
    </row>
    <row r="9476" spans="2:2" ht="15.75" customHeight="1" x14ac:dyDescent="0.2">
      <c r="B9476" s="9"/>
    </row>
    <row r="9477" spans="2:2" ht="15.75" customHeight="1" x14ac:dyDescent="0.2">
      <c r="B9477" s="9"/>
    </row>
    <row r="9478" spans="2:2" ht="15.75" customHeight="1" x14ac:dyDescent="0.2">
      <c r="B9478" s="9"/>
    </row>
    <row r="9479" spans="2:2" ht="15.75" customHeight="1" x14ac:dyDescent="0.2">
      <c r="B9479" s="9"/>
    </row>
    <row r="9480" spans="2:2" ht="15.75" customHeight="1" x14ac:dyDescent="0.2">
      <c r="B9480" s="9"/>
    </row>
    <row r="9481" spans="2:2" ht="15.75" customHeight="1" x14ac:dyDescent="0.2">
      <c r="B9481" s="9"/>
    </row>
    <row r="9482" spans="2:2" ht="15.75" customHeight="1" x14ac:dyDescent="0.2">
      <c r="B9482" s="9"/>
    </row>
    <row r="9483" spans="2:2" ht="15.75" customHeight="1" x14ac:dyDescent="0.2">
      <c r="B9483" s="9"/>
    </row>
    <row r="9484" spans="2:2" ht="15.75" customHeight="1" x14ac:dyDescent="0.2">
      <c r="B9484" s="9"/>
    </row>
    <row r="9485" spans="2:2" ht="15.75" customHeight="1" x14ac:dyDescent="0.2">
      <c r="B9485" s="9"/>
    </row>
    <row r="9486" spans="2:2" ht="15.75" customHeight="1" x14ac:dyDescent="0.2">
      <c r="B9486" s="9"/>
    </row>
    <row r="9487" spans="2:2" ht="15.75" customHeight="1" x14ac:dyDescent="0.2">
      <c r="B9487" s="9"/>
    </row>
    <row r="9488" spans="2:2" ht="15.75" customHeight="1" x14ac:dyDescent="0.2">
      <c r="B9488" s="9"/>
    </row>
    <row r="9489" spans="2:2" ht="15.75" customHeight="1" x14ac:dyDescent="0.2">
      <c r="B9489" s="9"/>
    </row>
    <row r="9490" spans="2:2" ht="15.75" customHeight="1" x14ac:dyDescent="0.2">
      <c r="B9490" s="9"/>
    </row>
    <row r="9491" spans="2:2" ht="15.75" customHeight="1" x14ac:dyDescent="0.2">
      <c r="B9491" s="9"/>
    </row>
    <row r="9492" spans="2:2" ht="15.75" customHeight="1" x14ac:dyDescent="0.2">
      <c r="B9492" s="9"/>
    </row>
    <row r="9493" spans="2:2" ht="15.75" customHeight="1" x14ac:dyDescent="0.2">
      <c r="B9493" s="9"/>
    </row>
    <row r="9494" spans="2:2" ht="15.75" customHeight="1" x14ac:dyDescent="0.2">
      <c r="B9494" s="9"/>
    </row>
    <row r="9495" spans="2:2" ht="15.75" customHeight="1" x14ac:dyDescent="0.2">
      <c r="B9495" s="9"/>
    </row>
    <row r="9496" spans="2:2" ht="15.75" customHeight="1" x14ac:dyDescent="0.2">
      <c r="B9496" s="9"/>
    </row>
    <row r="9497" spans="2:2" ht="15.75" customHeight="1" x14ac:dyDescent="0.2">
      <c r="B9497" s="9"/>
    </row>
    <row r="9498" spans="2:2" ht="15.75" customHeight="1" x14ac:dyDescent="0.2">
      <c r="B9498" s="9"/>
    </row>
    <row r="9499" spans="2:2" ht="15.75" customHeight="1" x14ac:dyDescent="0.2">
      <c r="B9499" s="9"/>
    </row>
    <row r="9500" spans="2:2" ht="15.75" customHeight="1" x14ac:dyDescent="0.2">
      <c r="B9500" s="9"/>
    </row>
    <row r="9501" spans="2:2" ht="15.75" customHeight="1" x14ac:dyDescent="0.2">
      <c r="B9501" s="9"/>
    </row>
    <row r="9502" spans="2:2" ht="15.75" customHeight="1" x14ac:dyDescent="0.2">
      <c r="B9502" s="9"/>
    </row>
    <row r="9503" spans="2:2" ht="15.75" customHeight="1" x14ac:dyDescent="0.2">
      <c r="B9503" s="9"/>
    </row>
    <row r="9504" spans="2:2" ht="15.75" customHeight="1" x14ac:dyDescent="0.2">
      <c r="B9504" s="9"/>
    </row>
    <row r="9505" spans="2:2" ht="15.75" customHeight="1" x14ac:dyDescent="0.2">
      <c r="B9505" s="9"/>
    </row>
    <row r="9506" spans="2:2" ht="15.75" customHeight="1" x14ac:dyDescent="0.2">
      <c r="B9506" s="9"/>
    </row>
    <row r="9507" spans="2:2" ht="15.75" customHeight="1" x14ac:dyDescent="0.2">
      <c r="B9507" s="9"/>
    </row>
    <row r="9508" spans="2:2" ht="15.75" customHeight="1" x14ac:dyDescent="0.2">
      <c r="B9508" s="9"/>
    </row>
    <row r="9509" spans="2:2" ht="15.75" customHeight="1" x14ac:dyDescent="0.2">
      <c r="B9509" s="9"/>
    </row>
    <row r="9510" spans="2:2" ht="15.75" customHeight="1" x14ac:dyDescent="0.2">
      <c r="B9510" s="9"/>
    </row>
    <row r="9511" spans="2:2" ht="15.75" customHeight="1" x14ac:dyDescent="0.2">
      <c r="B9511" s="9"/>
    </row>
    <row r="9512" spans="2:2" ht="15.75" customHeight="1" x14ac:dyDescent="0.2">
      <c r="B9512" s="9"/>
    </row>
    <row r="9513" spans="2:2" ht="15.75" customHeight="1" x14ac:dyDescent="0.2">
      <c r="B9513" s="9"/>
    </row>
    <row r="9514" spans="2:2" ht="15.75" customHeight="1" x14ac:dyDescent="0.2">
      <c r="B9514" s="9"/>
    </row>
    <row r="9515" spans="2:2" ht="15.75" customHeight="1" x14ac:dyDescent="0.2">
      <c r="B9515" s="9"/>
    </row>
    <row r="9516" spans="2:2" ht="15.75" customHeight="1" x14ac:dyDescent="0.2">
      <c r="B9516" s="9"/>
    </row>
    <row r="9517" spans="2:2" ht="15.75" customHeight="1" x14ac:dyDescent="0.2">
      <c r="B9517" s="9"/>
    </row>
    <row r="9518" spans="2:2" ht="15.75" customHeight="1" x14ac:dyDescent="0.2">
      <c r="B9518" s="9"/>
    </row>
    <row r="9519" spans="2:2" ht="15.75" customHeight="1" x14ac:dyDescent="0.2">
      <c r="B9519" s="9"/>
    </row>
    <row r="9520" spans="2:2" ht="15.75" customHeight="1" x14ac:dyDescent="0.2">
      <c r="B9520" s="9"/>
    </row>
    <row r="9521" spans="2:2" ht="15.75" customHeight="1" x14ac:dyDescent="0.2">
      <c r="B9521" s="9"/>
    </row>
    <row r="9522" spans="2:2" ht="15.75" customHeight="1" x14ac:dyDescent="0.2">
      <c r="B9522" s="9"/>
    </row>
    <row r="9523" spans="2:2" ht="15.75" customHeight="1" x14ac:dyDescent="0.2">
      <c r="B9523" s="9"/>
    </row>
    <row r="9524" spans="2:2" ht="15.75" customHeight="1" x14ac:dyDescent="0.2">
      <c r="B9524" s="9"/>
    </row>
    <row r="9525" spans="2:2" ht="15.75" customHeight="1" x14ac:dyDescent="0.2">
      <c r="B9525" s="9"/>
    </row>
    <row r="9526" spans="2:2" ht="15.75" customHeight="1" x14ac:dyDescent="0.2">
      <c r="B9526" s="9"/>
    </row>
    <row r="9527" spans="2:2" ht="15.75" customHeight="1" x14ac:dyDescent="0.2">
      <c r="B9527" s="9"/>
    </row>
    <row r="9528" spans="2:2" ht="15.75" customHeight="1" x14ac:dyDescent="0.2">
      <c r="B9528" s="9"/>
    </row>
    <row r="9529" spans="2:2" ht="15.75" customHeight="1" x14ac:dyDescent="0.2">
      <c r="B9529" s="9"/>
    </row>
    <row r="9530" spans="2:2" ht="15.75" customHeight="1" x14ac:dyDescent="0.2">
      <c r="B9530" s="9"/>
    </row>
    <row r="9531" spans="2:2" ht="15.75" customHeight="1" x14ac:dyDescent="0.2">
      <c r="B9531" s="9"/>
    </row>
    <row r="9532" spans="2:2" ht="15.75" customHeight="1" x14ac:dyDescent="0.2">
      <c r="B9532" s="9"/>
    </row>
    <row r="9533" spans="2:2" ht="15.75" customHeight="1" x14ac:dyDescent="0.2">
      <c r="B9533" s="9"/>
    </row>
    <row r="9534" spans="2:2" ht="15.75" customHeight="1" x14ac:dyDescent="0.2">
      <c r="B9534" s="9"/>
    </row>
    <row r="9535" spans="2:2" ht="15.75" customHeight="1" x14ac:dyDescent="0.2">
      <c r="B9535" s="9"/>
    </row>
    <row r="9536" spans="2:2" ht="15.75" customHeight="1" x14ac:dyDescent="0.2">
      <c r="B9536" s="9"/>
    </row>
    <row r="9537" spans="2:2" ht="15.75" customHeight="1" x14ac:dyDescent="0.2">
      <c r="B9537" s="9"/>
    </row>
    <row r="9538" spans="2:2" ht="15.75" customHeight="1" x14ac:dyDescent="0.2">
      <c r="B9538" s="9"/>
    </row>
    <row r="9539" spans="2:2" ht="15.75" customHeight="1" x14ac:dyDescent="0.2">
      <c r="B9539" s="9"/>
    </row>
    <row r="9540" spans="2:2" ht="15.75" customHeight="1" x14ac:dyDescent="0.2">
      <c r="B9540" s="9"/>
    </row>
    <row r="9541" spans="2:2" ht="15.75" customHeight="1" x14ac:dyDescent="0.2">
      <c r="B9541" s="9"/>
    </row>
    <row r="9542" spans="2:2" ht="15.75" customHeight="1" x14ac:dyDescent="0.2">
      <c r="B9542" s="9"/>
    </row>
    <row r="9543" spans="2:2" ht="15.75" customHeight="1" x14ac:dyDescent="0.2">
      <c r="B9543" s="9"/>
    </row>
    <row r="9544" spans="2:2" ht="15.75" customHeight="1" x14ac:dyDescent="0.2">
      <c r="B9544" s="9"/>
    </row>
    <row r="9545" spans="2:2" ht="15.75" customHeight="1" x14ac:dyDescent="0.2">
      <c r="B9545" s="9"/>
    </row>
    <row r="9546" spans="2:2" ht="15.75" customHeight="1" x14ac:dyDescent="0.2">
      <c r="B9546" s="9"/>
    </row>
    <row r="9547" spans="2:2" ht="15.75" customHeight="1" x14ac:dyDescent="0.2">
      <c r="B9547" s="9"/>
    </row>
    <row r="9548" spans="2:2" ht="15.75" customHeight="1" x14ac:dyDescent="0.2">
      <c r="B9548" s="9"/>
    </row>
    <row r="9549" spans="2:2" ht="15.75" customHeight="1" x14ac:dyDescent="0.2">
      <c r="B9549" s="9"/>
    </row>
    <row r="9550" spans="2:2" ht="15.75" customHeight="1" x14ac:dyDescent="0.2">
      <c r="B9550" s="9"/>
    </row>
    <row r="9551" spans="2:2" ht="15.75" customHeight="1" x14ac:dyDescent="0.2">
      <c r="B9551" s="9"/>
    </row>
    <row r="9552" spans="2:2" ht="15.75" customHeight="1" x14ac:dyDescent="0.2">
      <c r="B9552" s="9"/>
    </row>
    <row r="9553" spans="2:2" ht="15.75" customHeight="1" x14ac:dyDescent="0.2">
      <c r="B9553" s="9"/>
    </row>
    <row r="9554" spans="2:2" ht="15.75" customHeight="1" x14ac:dyDescent="0.2">
      <c r="B9554" s="9"/>
    </row>
    <row r="9555" spans="2:2" ht="15.75" customHeight="1" x14ac:dyDescent="0.2">
      <c r="B9555" s="9"/>
    </row>
    <row r="9556" spans="2:2" ht="15.75" customHeight="1" x14ac:dyDescent="0.2">
      <c r="B9556" s="9"/>
    </row>
    <row r="9557" spans="2:2" ht="15.75" customHeight="1" x14ac:dyDescent="0.2">
      <c r="B9557" s="9"/>
    </row>
    <row r="9558" spans="2:2" ht="15.75" customHeight="1" x14ac:dyDescent="0.2">
      <c r="B9558" s="9"/>
    </row>
    <row r="9559" spans="2:2" ht="15.75" customHeight="1" x14ac:dyDescent="0.2">
      <c r="B9559" s="9"/>
    </row>
    <row r="9560" spans="2:2" ht="15.75" customHeight="1" x14ac:dyDescent="0.2">
      <c r="B9560" s="9"/>
    </row>
    <row r="9561" spans="2:2" ht="15.75" customHeight="1" x14ac:dyDescent="0.2">
      <c r="B9561" s="9"/>
    </row>
    <row r="9562" spans="2:2" ht="15.75" customHeight="1" x14ac:dyDescent="0.2">
      <c r="B9562" s="9"/>
    </row>
    <row r="9563" spans="2:2" ht="15.75" customHeight="1" x14ac:dyDescent="0.2">
      <c r="B9563" s="9"/>
    </row>
    <row r="9564" spans="2:2" ht="15.75" customHeight="1" x14ac:dyDescent="0.2">
      <c r="B9564" s="9"/>
    </row>
    <row r="9565" spans="2:2" ht="15.75" customHeight="1" x14ac:dyDescent="0.2">
      <c r="B9565" s="9"/>
    </row>
    <row r="9566" spans="2:2" ht="15.75" customHeight="1" x14ac:dyDescent="0.2">
      <c r="B9566" s="9"/>
    </row>
    <row r="9567" spans="2:2" ht="15.75" customHeight="1" x14ac:dyDescent="0.2">
      <c r="B9567" s="9"/>
    </row>
    <row r="9568" spans="2:2" ht="15.75" customHeight="1" x14ac:dyDescent="0.2">
      <c r="B9568" s="9"/>
    </row>
    <row r="9569" spans="2:2" ht="15.75" customHeight="1" x14ac:dyDescent="0.2">
      <c r="B9569" s="9"/>
    </row>
    <row r="9570" spans="2:2" ht="15.75" customHeight="1" x14ac:dyDescent="0.2">
      <c r="B9570" s="9"/>
    </row>
    <row r="9571" spans="2:2" ht="15.75" customHeight="1" x14ac:dyDescent="0.2">
      <c r="B9571" s="9"/>
    </row>
    <row r="9572" spans="2:2" ht="15.75" customHeight="1" x14ac:dyDescent="0.2">
      <c r="B9572" s="9"/>
    </row>
    <row r="9573" spans="2:2" ht="15.75" customHeight="1" x14ac:dyDescent="0.2">
      <c r="B9573" s="9"/>
    </row>
    <row r="9574" spans="2:2" ht="15.75" customHeight="1" x14ac:dyDescent="0.2">
      <c r="B9574" s="9"/>
    </row>
    <row r="9575" spans="2:2" ht="15.75" customHeight="1" x14ac:dyDescent="0.2">
      <c r="B9575" s="9"/>
    </row>
    <row r="9576" spans="2:2" ht="15.75" customHeight="1" x14ac:dyDescent="0.2">
      <c r="B9576" s="9"/>
    </row>
    <row r="9577" spans="2:2" ht="15.75" customHeight="1" x14ac:dyDescent="0.2">
      <c r="B9577" s="9"/>
    </row>
    <row r="9578" spans="2:2" ht="15.75" customHeight="1" x14ac:dyDescent="0.2">
      <c r="B9578" s="9"/>
    </row>
    <row r="9579" spans="2:2" ht="15.75" customHeight="1" x14ac:dyDescent="0.2">
      <c r="B9579" s="9"/>
    </row>
    <row r="9580" spans="2:2" ht="15.75" customHeight="1" x14ac:dyDescent="0.2">
      <c r="B9580" s="9"/>
    </row>
    <row r="9581" spans="2:2" ht="15.75" customHeight="1" x14ac:dyDescent="0.2">
      <c r="B9581" s="9"/>
    </row>
    <row r="9582" spans="2:2" ht="15.75" customHeight="1" x14ac:dyDescent="0.2">
      <c r="B9582" s="9"/>
    </row>
    <row r="9583" spans="2:2" ht="15.75" customHeight="1" x14ac:dyDescent="0.2">
      <c r="B9583" s="9"/>
    </row>
    <row r="9584" spans="2:2" ht="15.75" customHeight="1" x14ac:dyDescent="0.2">
      <c r="B9584" s="9"/>
    </row>
    <row r="9585" spans="2:2" ht="15.75" customHeight="1" x14ac:dyDescent="0.2">
      <c r="B9585" s="9"/>
    </row>
    <row r="9586" spans="2:2" ht="15.75" customHeight="1" x14ac:dyDescent="0.2">
      <c r="B9586" s="9"/>
    </row>
    <row r="9587" spans="2:2" ht="15.75" customHeight="1" x14ac:dyDescent="0.2">
      <c r="B9587" s="9"/>
    </row>
    <row r="9588" spans="2:2" ht="15.75" customHeight="1" x14ac:dyDescent="0.2">
      <c r="B9588" s="9"/>
    </row>
    <row r="9589" spans="2:2" ht="15.75" customHeight="1" x14ac:dyDescent="0.2">
      <c r="B9589" s="9"/>
    </row>
    <row r="9590" spans="2:2" ht="15.75" customHeight="1" x14ac:dyDescent="0.2">
      <c r="B9590" s="9"/>
    </row>
    <row r="9591" spans="2:2" ht="15.75" customHeight="1" x14ac:dyDescent="0.2">
      <c r="B9591" s="9"/>
    </row>
    <row r="9592" spans="2:2" ht="15.75" customHeight="1" x14ac:dyDescent="0.2">
      <c r="B9592" s="9"/>
    </row>
    <row r="9593" spans="2:2" ht="15.75" customHeight="1" x14ac:dyDescent="0.2">
      <c r="B9593" s="9"/>
    </row>
    <row r="9594" spans="2:2" ht="15.75" customHeight="1" x14ac:dyDescent="0.2">
      <c r="B9594" s="9"/>
    </row>
    <row r="9595" spans="2:2" ht="15.75" customHeight="1" x14ac:dyDescent="0.2">
      <c r="B9595" s="9"/>
    </row>
    <row r="9596" spans="2:2" ht="15.75" customHeight="1" x14ac:dyDescent="0.2">
      <c r="B9596" s="9"/>
    </row>
    <row r="9597" spans="2:2" ht="15.75" customHeight="1" x14ac:dyDescent="0.2">
      <c r="B9597" s="9"/>
    </row>
    <row r="9598" spans="2:2" ht="15.75" customHeight="1" x14ac:dyDescent="0.2">
      <c r="B9598" s="9"/>
    </row>
    <row r="9599" spans="2:2" ht="15.75" customHeight="1" x14ac:dyDescent="0.2">
      <c r="B9599" s="9"/>
    </row>
    <row r="9600" spans="2:2" ht="15.75" customHeight="1" x14ac:dyDescent="0.2">
      <c r="B9600" s="9"/>
    </row>
    <row r="9601" spans="2:2" ht="15.75" customHeight="1" x14ac:dyDescent="0.2">
      <c r="B9601" s="9"/>
    </row>
    <row r="9602" spans="2:2" ht="15.75" customHeight="1" x14ac:dyDescent="0.2">
      <c r="B9602" s="9"/>
    </row>
    <row r="9603" spans="2:2" ht="15.75" customHeight="1" x14ac:dyDescent="0.2">
      <c r="B9603" s="9"/>
    </row>
    <row r="9604" spans="2:2" ht="15.75" customHeight="1" x14ac:dyDescent="0.2">
      <c r="B9604" s="9"/>
    </row>
    <row r="9605" spans="2:2" ht="15.75" customHeight="1" x14ac:dyDescent="0.2">
      <c r="B9605" s="9"/>
    </row>
    <row r="9606" spans="2:2" ht="15.75" customHeight="1" x14ac:dyDescent="0.2">
      <c r="B9606" s="9"/>
    </row>
    <row r="9607" spans="2:2" ht="15.75" customHeight="1" x14ac:dyDescent="0.2">
      <c r="B9607" s="9"/>
    </row>
    <row r="9608" spans="2:2" ht="15.75" customHeight="1" x14ac:dyDescent="0.2">
      <c r="B9608" s="9"/>
    </row>
    <row r="9609" spans="2:2" ht="15.75" customHeight="1" x14ac:dyDescent="0.2">
      <c r="B9609" s="9"/>
    </row>
    <row r="9610" spans="2:2" ht="15.75" customHeight="1" x14ac:dyDescent="0.2">
      <c r="B9610" s="9"/>
    </row>
    <row r="9611" spans="2:2" ht="15.75" customHeight="1" x14ac:dyDescent="0.2">
      <c r="B9611" s="9"/>
    </row>
    <row r="9612" spans="2:2" ht="15.75" customHeight="1" x14ac:dyDescent="0.2">
      <c r="B9612" s="9"/>
    </row>
    <row r="9613" spans="2:2" ht="15.75" customHeight="1" x14ac:dyDescent="0.2">
      <c r="B9613" s="9"/>
    </row>
    <row r="9614" spans="2:2" ht="15.75" customHeight="1" x14ac:dyDescent="0.2">
      <c r="B9614" s="9"/>
    </row>
    <row r="9615" spans="2:2" ht="15.75" customHeight="1" x14ac:dyDescent="0.2">
      <c r="B9615" s="9"/>
    </row>
    <row r="9616" spans="2:2" ht="15.75" customHeight="1" x14ac:dyDescent="0.2">
      <c r="B9616" s="9"/>
    </row>
    <row r="9617" spans="2:2" ht="15.75" customHeight="1" x14ac:dyDescent="0.2">
      <c r="B9617" s="9"/>
    </row>
    <row r="9618" spans="2:2" ht="15.75" customHeight="1" x14ac:dyDescent="0.2">
      <c r="B9618" s="9"/>
    </row>
    <row r="9619" spans="2:2" ht="15.75" customHeight="1" x14ac:dyDescent="0.2">
      <c r="B9619" s="9"/>
    </row>
    <row r="9620" spans="2:2" ht="15.75" customHeight="1" x14ac:dyDescent="0.2">
      <c r="B9620" s="9"/>
    </row>
    <row r="9621" spans="2:2" ht="15.75" customHeight="1" x14ac:dyDescent="0.2">
      <c r="B9621" s="9"/>
    </row>
    <row r="9622" spans="2:2" ht="15.75" customHeight="1" x14ac:dyDescent="0.2">
      <c r="B9622" s="9"/>
    </row>
    <row r="9623" spans="2:2" ht="15.75" customHeight="1" x14ac:dyDescent="0.2">
      <c r="B9623" s="9"/>
    </row>
    <row r="9624" spans="2:2" ht="15.75" customHeight="1" x14ac:dyDescent="0.2">
      <c r="B9624" s="9"/>
    </row>
    <row r="9625" spans="2:2" ht="15.75" customHeight="1" x14ac:dyDescent="0.2">
      <c r="B9625" s="9"/>
    </row>
    <row r="9626" spans="2:2" ht="15.75" customHeight="1" x14ac:dyDescent="0.2">
      <c r="B9626" s="9"/>
    </row>
    <row r="9627" spans="2:2" ht="15.75" customHeight="1" x14ac:dyDescent="0.2">
      <c r="B9627" s="9"/>
    </row>
    <row r="9628" spans="2:2" ht="15.75" customHeight="1" x14ac:dyDescent="0.2">
      <c r="B9628" s="9"/>
    </row>
    <row r="9629" spans="2:2" ht="15.75" customHeight="1" x14ac:dyDescent="0.2">
      <c r="B9629" s="9"/>
    </row>
    <row r="9630" spans="2:2" ht="15.75" customHeight="1" x14ac:dyDescent="0.2">
      <c r="B9630" s="9"/>
    </row>
    <row r="9631" spans="2:2" ht="15.75" customHeight="1" x14ac:dyDescent="0.2">
      <c r="B9631" s="9"/>
    </row>
    <row r="9632" spans="2:2" ht="15.75" customHeight="1" x14ac:dyDescent="0.2">
      <c r="B9632" s="9"/>
    </row>
    <row r="9633" spans="2:2" ht="15.75" customHeight="1" x14ac:dyDescent="0.2">
      <c r="B9633" s="9"/>
    </row>
    <row r="9634" spans="2:2" ht="15.75" customHeight="1" x14ac:dyDescent="0.2">
      <c r="B9634" s="9"/>
    </row>
    <row r="9635" spans="2:2" ht="15.75" customHeight="1" x14ac:dyDescent="0.2">
      <c r="B9635" s="9"/>
    </row>
    <row r="9636" spans="2:2" ht="15.75" customHeight="1" x14ac:dyDescent="0.2">
      <c r="B9636" s="9"/>
    </row>
    <row r="9637" spans="2:2" ht="15.75" customHeight="1" x14ac:dyDescent="0.2">
      <c r="B9637" s="9"/>
    </row>
    <row r="9638" spans="2:2" ht="15.75" customHeight="1" x14ac:dyDescent="0.2">
      <c r="B9638" s="9"/>
    </row>
    <row r="9639" spans="2:2" ht="15.75" customHeight="1" x14ac:dyDescent="0.2">
      <c r="B9639" s="9"/>
    </row>
    <row r="9640" spans="2:2" ht="15.75" customHeight="1" x14ac:dyDescent="0.2">
      <c r="B9640" s="9"/>
    </row>
    <row r="9641" spans="2:2" ht="15.75" customHeight="1" x14ac:dyDescent="0.2">
      <c r="B9641" s="9"/>
    </row>
    <row r="9642" spans="2:2" ht="15.75" customHeight="1" x14ac:dyDescent="0.2">
      <c r="B9642" s="9"/>
    </row>
    <row r="9643" spans="2:2" ht="15.75" customHeight="1" x14ac:dyDescent="0.2">
      <c r="B9643" s="9"/>
    </row>
    <row r="9644" spans="2:2" ht="15.75" customHeight="1" x14ac:dyDescent="0.2">
      <c r="B9644" s="9"/>
    </row>
    <row r="9645" spans="2:2" ht="15.75" customHeight="1" x14ac:dyDescent="0.2">
      <c r="B9645" s="9"/>
    </row>
    <row r="9646" spans="2:2" ht="15.75" customHeight="1" x14ac:dyDescent="0.2">
      <c r="B9646" s="9"/>
    </row>
    <row r="9647" spans="2:2" ht="15.75" customHeight="1" x14ac:dyDescent="0.2">
      <c r="B9647" s="9"/>
    </row>
    <row r="9648" spans="2:2" ht="15.75" customHeight="1" x14ac:dyDescent="0.2">
      <c r="B9648" s="9"/>
    </row>
    <row r="9649" spans="2:2" ht="15.75" customHeight="1" x14ac:dyDescent="0.2">
      <c r="B9649" s="9"/>
    </row>
    <row r="9650" spans="2:2" ht="15.75" customHeight="1" x14ac:dyDescent="0.2">
      <c r="B9650" s="9"/>
    </row>
    <row r="9651" spans="2:2" ht="15.75" customHeight="1" x14ac:dyDescent="0.2">
      <c r="B9651" s="9"/>
    </row>
    <row r="9652" spans="2:2" ht="15.75" customHeight="1" x14ac:dyDescent="0.2">
      <c r="B9652" s="9"/>
    </row>
    <row r="9653" spans="2:2" ht="15.75" customHeight="1" x14ac:dyDescent="0.2">
      <c r="B9653" s="9"/>
    </row>
    <row r="9654" spans="2:2" ht="15.75" customHeight="1" x14ac:dyDescent="0.2">
      <c r="B9654" s="9"/>
    </row>
    <row r="9655" spans="2:2" ht="15.75" customHeight="1" x14ac:dyDescent="0.2">
      <c r="B9655" s="9"/>
    </row>
    <row r="9656" spans="2:2" ht="15.75" customHeight="1" x14ac:dyDescent="0.2">
      <c r="B9656" s="9"/>
    </row>
    <row r="9657" spans="2:2" ht="15.75" customHeight="1" x14ac:dyDescent="0.2">
      <c r="B9657" s="9"/>
    </row>
    <row r="9658" spans="2:2" ht="15.75" customHeight="1" x14ac:dyDescent="0.2">
      <c r="B9658" s="9"/>
    </row>
    <row r="9659" spans="2:2" ht="15.75" customHeight="1" x14ac:dyDescent="0.2">
      <c r="B9659" s="9"/>
    </row>
    <row r="9660" spans="2:2" ht="15.75" customHeight="1" x14ac:dyDescent="0.2">
      <c r="B9660" s="9"/>
    </row>
    <row r="9661" spans="2:2" ht="15.75" customHeight="1" x14ac:dyDescent="0.2">
      <c r="B9661" s="9"/>
    </row>
    <row r="9662" spans="2:2" ht="15.75" customHeight="1" x14ac:dyDescent="0.2">
      <c r="B9662" s="9"/>
    </row>
    <row r="9663" spans="2:2" ht="15.75" customHeight="1" x14ac:dyDescent="0.2">
      <c r="B9663" s="9"/>
    </row>
    <row r="9664" spans="2:2" ht="15.75" customHeight="1" x14ac:dyDescent="0.2">
      <c r="B9664" s="9"/>
    </row>
    <row r="9665" spans="2:2" ht="15.75" customHeight="1" x14ac:dyDescent="0.2">
      <c r="B9665" s="9"/>
    </row>
    <row r="9666" spans="2:2" ht="15.75" customHeight="1" x14ac:dyDescent="0.2">
      <c r="B9666" s="9"/>
    </row>
    <row r="9667" spans="2:2" ht="15.75" customHeight="1" x14ac:dyDescent="0.2">
      <c r="B9667" s="9"/>
    </row>
    <row r="9668" spans="2:2" ht="15.75" customHeight="1" x14ac:dyDescent="0.2">
      <c r="B9668" s="9"/>
    </row>
    <row r="9669" spans="2:2" ht="15.75" customHeight="1" x14ac:dyDescent="0.2">
      <c r="B9669" s="9"/>
    </row>
    <row r="9670" spans="2:2" ht="15.75" customHeight="1" x14ac:dyDescent="0.2">
      <c r="B9670" s="9"/>
    </row>
    <row r="9671" spans="2:2" ht="15.75" customHeight="1" x14ac:dyDescent="0.2">
      <c r="B9671" s="9"/>
    </row>
    <row r="9672" spans="2:2" ht="15.75" customHeight="1" x14ac:dyDescent="0.2">
      <c r="B9672" s="9"/>
    </row>
    <row r="9673" spans="2:2" ht="15.75" customHeight="1" x14ac:dyDescent="0.2">
      <c r="B9673" s="9"/>
    </row>
    <row r="9674" spans="2:2" ht="15.75" customHeight="1" x14ac:dyDescent="0.2">
      <c r="B9674" s="9"/>
    </row>
    <row r="9675" spans="2:2" ht="15.75" customHeight="1" x14ac:dyDescent="0.2">
      <c r="B9675" s="9"/>
    </row>
    <row r="9676" spans="2:2" ht="15.75" customHeight="1" x14ac:dyDescent="0.2">
      <c r="B9676" s="9"/>
    </row>
    <row r="9677" spans="2:2" ht="15.75" customHeight="1" x14ac:dyDescent="0.2">
      <c r="B9677" s="9"/>
    </row>
    <row r="9678" spans="2:2" ht="15.75" customHeight="1" x14ac:dyDescent="0.2">
      <c r="B9678" s="9"/>
    </row>
    <row r="9679" spans="2:2" ht="15.75" customHeight="1" x14ac:dyDescent="0.2">
      <c r="B9679" s="9"/>
    </row>
    <row r="9680" spans="2:2" ht="15.75" customHeight="1" x14ac:dyDescent="0.2">
      <c r="B9680" s="9"/>
    </row>
    <row r="9681" spans="2:2" ht="15.75" customHeight="1" x14ac:dyDescent="0.2">
      <c r="B9681" s="9"/>
    </row>
    <row r="9682" spans="2:2" ht="15.75" customHeight="1" x14ac:dyDescent="0.2">
      <c r="B9682" s="9"/>
    </row>
    <row r="9683" spans="2:2" ht="15.75" customHeight="1" x14ac:dyDescent="0.2">
      <c r="B9683" s="9"/>
    </row>
    <row r="9684" spans="2:2" ht="15.75" customHeight="1" x14ac:dyDescent="0.2">
      <c r="B9684" s="9"/>
    </row>
    <row r="9685" spans="2:2" ht="15.75" customHeight="1" x14ac:dyDescent="0.2">
      <c r="B9685" s="9"/>
    </row>
    <row r="9686" spans="2:2" ht="15.75" customHeight="1" x14ac:dyDescent="0.2">
      <c r="B9686" s="9"/>
    </row>
    <row r="9687" spans="2:2" ht="15.75" customHeight="1" x14ac:dyDescent="0.2">
      <c r="B9687" s="9"/>
    </row>
    <row r="9688" spans="2:2" ht="15.75" customHeight="1" x14ac:dyDescent="0.2">
      <c r="B9688" s="9"/>
    </row>
    <row r="9689" spans="2:2" ht="15.75" customHeight="1" x14ac:dyDescent="0.2">
      <c r="B9689" s="9"/>
    </row>
    <row r="9690" spans="2:2" ht="15.75" customHeight="1" x14ac:dyDescent="0.2">
      <c r="B9690" s="9"/>
    </row>
    <row r="9691" spans="2:2" ht="15.75" customHeight="1" x14ac:dyDescent="0.2">
      <c r="B9691" s="9"/>
    </row>
    <row r="9692" spans="2:2" ht="15.75" customHeight="1" x14ac:dyDescent="0.2">
      <c r="B9692" s="9"/>
    </row>
    <row r="9693" spans="2:2" ht="15.75" customHeight="1" x14ac:dyDescent="0.2">
      <c r="B9693" s="9"/>
    </row>
    <row r="9694" spans="2:2" ht="15.75" customHeight="1" x14ac:dyDescent="0.2">
      <c r="B9694" s="9"/>
    </row>
    <row r="9695" spans="2:2" ht="15.75" customHeight="1" x14ac:dyDescent="0.2">
      <c r="B9695" s="9"/>
    </row>
    <row r="9696" spans="2:2" ht="15.75" customHeight="1" x14ac:dyDescent="0.2">
      <c r="B9696" s="9"/>
    </row>
    <row r="9697" spans="2:2" ht="15.75" customHeight="1" x14ac:dyDescent="0.2">
      <c r="B9697" s="9"/>
    </row>
    <row r="9698" spans="2:2" ht="15.75" customHeight="1" x14ac:dyDescent="0.2">
      <c r="B9698" s="9"/>
    </row>
    <row r="9699" spans="2:2" ht="15.75" customHeight="1" x14ac:dyDescent="0.2">
      <c r="B9699" s="9"/>
    </row>
    <row r="9700" spans="2:2" ht="15.75" customHeight="1" x14ac:dyDescent="0.2">
      <c r="B9700" s="9"/>
    </row>
    <row r="9701" spans="2:2" ht="15.75" customHeight="1" x14ac:dyDescent="0.2">
      <c r="B9701" s="9"/>
    </row>
    <row r="9702" spans="2:2" ht="15.75" customHeight="1" x14ac:dyDescent="0.2">
      <c r="B9702" s="9"/>
    </row>
    <row r="9703" spans="2:2" ht="15.75" customHeight="1" x14ac:dyDescent="0.2">
      <c r="B9703" s="9"/>
    </row>
    <row r="9704" spans="2:2" ht="15.75" customHeight="1" x14ac:dyDescent="0.2">
      <c r="B9704" s="9"/>
    </row>
    <row r="9705" spans="2:2" ht="15.75" customHeight="1" x14ac:dyDescent="0.2">
      <c r="B9705" s="9"/>
    </row>
    <row r="9706" spans="2:2" ht="15.75" customHeight="1" x14ac:dyDescent="0.2">
      <c r="B9706" s="9"/>
    </row>
    <row r="9707" spans="2:2" ht="15.75" customHeight="1" x14ac:dyDescent="0.2">
      <c r="B9707" s="9"/>
    </row>
    <row r="9708" spans="2:2" ht="15.75" customHeight="1" x14ac:dyDescent="0.2">
      <c r="B9708" s="9"/>
    </row>
    <row r="9709" spans="2:2" ht="15.75" customHeight="1" x14ac:dyDescent="0.2">
      <c r="B9709" s="9"/>
    </row>
    <row r="9710" spans="2:2" ht="15.75" customHeight="1" x14ac:dyDescent="0.2">
      <c r="B9710" s="9"/>
    </row>
    <row r="9711" spans="2:2" ht="15.75" customHeight="1" x14ac:dyDescent="0.2">
      <c r="B9711" s="9"/>
    </row>
    <row r="9712" spans="2:2" ht="15.75" customHeight="1" x14ac:dyDescent="0.2">
      <c r="B9712" s="9"/>
    </row>
    <row r="9713" spans="2:2" ht="15.75" customHeight="1" x14ac:dyDescent="0.2">
      <c r="B9713" s="9"/>
    </row>
    <row r="9714" spans="2:2" ht="15.75" customHeight="1" x14ac:dyDescent="0.2">
      <c r="B9714" s="9"/>
    </row>
    <row r="9715" spans="2:2" ht="15.75" customHeight="1" x14ac:dyDescent="0.2">
      <c r="B9715" s="9"/>
    </row>
    <row r="9716" spans="2:2" ht="15.75" customHeight="1" x14ac:dyDescent="0.2">
      <c r="B9716" s="9"/>
    </row>
    <row r="9717" spans="2:2" ht="15.75" customHeight="1" x14ac:dyDescent="0.2">
      <c r="B9717" s="9"/>
    </row>
    <row r="9718" spans="2:2" ht="15.75" customHeight="1" x14ac:dyDescent="0.2">
      <c r="B9718" s="9"/>
    </row>
    <row r="9719" spans="2:2" ht="15.75" customHeight="1" x14ac:dyDescent="0.2">
      <c r="B9719" s="9"/>
    </row>
    <row r="9720" spans="2:2" ht="15.75" customHeight="1" x14ac:dyDescent="0.2">
      <c r="B9720" s="9"/>
    </row>
    <row r="9721" spans="2:2" ht="15.75" customHeight="1" x14ac:dyDescent="0.2">
      <c r="B9721" s="9"/>
    </row>
    <row r="9722" spans="2:2" ht="15.75" customHeight="1" x14ac:dyDescent="0.2">
      <c r="B9722" s="9"/>
    </row>
    <row r="9723" spans="2:2" ht="15.75" customHeight="1" x14ac:dyDescent="0.2">
      <c r="B9723" s="9"/>
    </row>
    <row r="9724" spans="2:2" ht="15.75" customHeight="1" x14ac:dyDescent="0.2">
      <c r="B9724" s="9"/>
    </row>
    <row r="9725" spans="2:2" ht="15.75" customHeight="1" x14ac:dyDescent="0.2">
      <c r="B9725" s="9"/>
    </row>
    <row r="9726" spans="2:2" ht="15.75" customHeight="1" x14ac:dyDescent="0.2">
      <c r="B9726" s="9"/>
    </row>
    <row r="9727" spans="2:2" ht="15.75" customHeight="1" x14ac:dyDescent="0.2">
      <c r="B9727" s="9"/>
    </row>
    <row r="9728" spans="2:2" ht="15.75" customHeight="1" x14ac:dyDescent="0.2">
      <c r="B9728" s="9"/>
    </row>
    <row r="9729" spans="2:2" ht="15.75" customHeight="1" x14ac:dyDescent="0.2">
      <c r="B9729" s="9"/>
    </row>
    <row r="9730" spans="2:2" ht="15.75" customHeight="1" x14ac:dyDescent="0.2">
      <c r="B9730" s="9"/>
    </row>
    <row r="9731" spans="2:2" ht="15.75" customHeight="1" x14ac:dyDescent="0.2">
      <c r="B9731" s="9"/>
    </row>
    <row r="9732" spans="2:2" ht="15.75" customHeight="1" x14ac:dyDescent="0.2">
      <c r="B9732" s="9"/>
    </row>
    <row r="9733" spans="2:2" ht="15.75" customHeight="1" x14ac:dyDescent="0.2">
      <c r="B9733" s="9"/>
    </row>
    <row r="9734" spans="2:2" ht="15.75" customHeight="1" x14ac:dyDescent="0.2">
      <c r="B9734" s="9"/>
    </row>
    <row r="9735" spans="2:2" ht="15.75" customHeight="1" x14ac:dyDescent="0.2">
      <c r="B9735" s="9"/>
    </row>
    <row r="9736" spans="2:2" ht="15.75" customHeight="1" x14ac:dyDescent="0.2">
      <c r="B9736" s="9"/>
    </row>
    <row r="9737" spans="2:2" ht="15.75" customHeight="1" x14ac:dyDescent="0.2">
      <c r="B9737" s="9"/>
    </row>
    <row r="9738" spans="2:2" ht="15.75" customHeight="1" x14ac:dyDescent="0.2">
      <c r="B9738" s="9"/>
    </row>
    <row r="9739" spans="2:2" ht="15.75" customHeight="1" x14ac:dyDescent="0.2">
      <c r="B9739" s="9"/>
    </row>
    <row r="9740" spans="2:2" ht="15.75" customHeight="1" x14ac:dyDescent="0.2">
      <c r="B9740" s="9"/>
    </row>
    <row r="9741" spans="2:2" ht="15.75" customHeight="1" x14ac:dyDescent="0.2">
      <c r="B9741" s="9"/>
    </row>
    <row r="9742" spans="2:2" ht="15.75" customHeight="1" x14ac:dyDescent="0.2">
      <c r="B9742" s="9"/>
    </row>
    <row r="9743" spans="2:2" ht="15.75" customHeight="1" x14ac:dyDescent="0.2">
      <c r="B9743" s="9"/>
    </row>
    <row r="9744" spans="2:2" ht="15.75" customHeight="1" x14ac:dyDescent="0.2">
      <c r="B9744" s="9"/>
    </row>
    <row r="9745" spans="2:2" ht="15.75" customHeight="1" x14ac:dyDescent="0.2">
      <c r="B9745" s="9"/>
    </row>
    <row r="9746" spans="2:2" ht="15.75" customHeight="1" x14ac:dyDescent="0.2">
      <c r="B9746" s="9"/>
    </row>
    <row r="9747" spans="2:2" ht="15.75" customHeight="1" x14ac:dyDescent="0.2">
      <c r="B9747" s="9"/>
    </row>
    <row r="9748" spans="2:2" ht="15.75" customHeight="1" x14ac:dyDescent="0.2">
      <c r="B9748" s="9"/>
    </row>
    <row r="9749" spans="2:2" ht="15.75" customHeight="1" x14ac:dyDescent="0.2">
      <c r="B9749" s="9"/>
    </row>
    <row r="9750" spans="2:2" ht="15.75" customHeight="1" x14ac:dyDescent="0.2">
      <c r="B9750" s="9"/>
    </row>
    <row r="9751" spans="2:2" ht="15.75" customHeight="1" x14ac:dyDescent="0.2">
      <c r="B9751" s="9"/>
    </row>
    <row r="9752" spans="2:2" ht="15.75" customHeight="1" x14ac:dyDescent="0.2">
      <c r="B9752" s="9"/>
    </row>
    <row r="9753" spans="2:2" ht="15.75" customHeight="1" x14ac:dyDescent="0.2">
      <c r="B9753" s="9"/>
    </row>
    <row r="9754" spans="2:2" ht="15.75" customHeight="1" x14ac:dyDescent="0.2">
      <c r="B9754" s="9"/>
    </row>
    <row r="9755" spans="2:2" ht="15.75" customHeight="1" x14ac:dyDescent="0.2">
      <c r="B9755" s="9"/>
    </row>
    <row r="9756" spans="2:2" ht="15.75" customHeight="1" x14ac:dyDescent="0.2">
      <c r="B9756" s="9"/>
    </row>
    <row r="9757" spans="2:2" ht="15.75" customHeight="1" x14ac:dyDescent="0.2">
      <c r="B9757" s="9"/>
    </row>
    <row r="9758" spans="2:2" ht="15.75" customHeight="1" x14ac:dyDescent="0.2">
      <c r="B9758" s="9"/>
    </row>
    <row r="9759" spans="2:2" ht="15.75" customHeight="1" x14ac:dyDescent="0.2">
      <c r="B9759" s="9"/>
    </row>
    <row r="9760" spans="2:2" ht="15.75" customHeight="1" x14ac:dyDescent="0.2">
      <c r="B9760" s="9"/>
    </row>
    <row r="9761" spans="2:2" ht="15.75" customHeight="1" x14ac:dyDescent="0.2">
      <c r="B9761" s="9"/>
    </row>
    <row r="9762" spans="2:2" ht="15.75" customHeight="1" x14ac:dyDescent="0.2">
      <c r="B9762" s="9"/>
    </row>
    <row r="9763" spans="2:2" ht="15.75" customHeight="1" x14ac:dyDescent="0.2">
      <c r="B9763" s="9"/>
    </row>
    <row r="9764" spans="2:2" ht="15.75" customHeight="1" x14ac:dyDescent="0.2">
      <c r="B9764" s="9"/>
    </row>
    <row r="9765" spans="2:2" ht="15.75" customHeight="1" x14ac:dyDescent="0.2">
      <c r="B9765" s="9"/>
    </row>
    <row r="9766" spans="2:2" ht="15.75" customHeight="1" x14ac:dyDescent="0.2">
      <c r="B9766" s="9"/>
    </row>
    <row r="9767" spans="2:2" ht="15.75" customHeight="1" x14ac:dyDescent="0.2">
      <c r="B9767" s="9"/>
    </row>
    <row r="9768" spans="2:2" ht="15.75" customHeight="1" x14ac:dyDescent="0.2">
      <c r="B9768" s="9"/>
    </row>
    <row r="9769" spans="2:2" ht="15.75" customHeight="1" x14ac:dyDescent="0.2">
      <c r="B9769" s="9"/>
    </row>
    <row r="9770" spans="2:2" ht="15.75" customHeight="1" x14ac:dyDescent="0.2">
      <c r="B9770" s="9"/>
    </row>
    <row r="9771" spans="2:2" ht="15.75" customHeight="1" x14ac:dyDescent="0.2">
      <c r="B9771" s="9"/>
    </row>
    <row r="9772" spans="2:2" ht="15.75" customHeight="1" x14ac:dyDescent="0.2">
      <c r="B9772" s="9"/>
    </row>
    <row r="9773" spans="2:2" ht="15.75" customHeight="1" x14ac:dyDescent="0.2">
      <c r="B9773" s="9"/>
    </row>
    <row r="9774" spans="2:2" ht="15.75" customHeight="1" x14ac:dyDescent="0.2">
      <c r="B9774" s="9"/>
    </row>
    <row r="9775" spans="2:2" ht="15.75" customHeight="1" x14ac:dyDescent="0.2">
      <c r="B9775" s="9"/>
    </row>
    <row r="9776" spans="2:2" ht="15.75" customHeight="1" x14ac:dyDescent="0.2">
      <c r="B9776" s="9"/>
    </row>
    <row r="9777" spans="2:2" ht="15.75" customHeight="1" x14ac:dyDescent="0.2">
      <c r="B9777" s="9"/>
    </row>
    <row r="9778" spans="2:2" ht="15.75" customHeight="1" x14ac:dyDescent="0.2">
      <c r="B9778" s="9"/>
    </row>
    <row r="9779" spans="2:2" ht="15.75" customHeight="1" x14ac:dyDescent="0.2">
      <c r="B9779" s="9"/>
    </row>
    <row r="9780" spans="2:2" ht="15.75" customHeight="1" x14ac:dyDescent="0.2">
      <c r="B9780" s="9"/>
    </row>
    <row r="9781" spans="2:2" ht="15.75" customHeight="1" x14ac:dyDescent="0.2">
      <c r="B9781" s="9"/>
    </row>
    <row r="9782" spans="2:2" ht="15.75" customHeight="1" x14ac:dyDescent="0.2">
      <c r="B9782" s="9"/>
    </row>
    <row r="9783" spans="2:2" ht="15.75" customHeight="1" x14ac:dyDescent="0.2">
      <c r="B9783" s="9"/>
    </row>
    <row r="9784" spans="2:2" ht="15.75" customHeight="1" x14ac:dyDescent="0.2">
      <c r="B9784" s="9"/>
    </row>
    <row r="9785" spans="2:2" ht="15.75" customHeight="1" x14ac:dyDescent="0.2">
      <c r="B9785" s="9"/>
    </row>
    <row r="9786" spans="2:2" ht="15.75" customHeight="1" x14ac:dyDescent="0.2">
      <c r="B9786" s="9"/>
    </row>
    <row r="9787" spans="2:2" ht="15.75" customHeight="1" x14ac:dyDescent="0.2">
      <c r="B9787" s="9"/>
    </row>
    <row r="9788" spans="2:2" ht="15.75" customHeight="1" x14ac:dyDescent="0.2">
      <c r="B9788" s="9"/>
    </row>
    <row r="9789" spans="2:2" ht="15.75" customHeight="1" x14ac:dyDescent="0.2">
      <c r="B9789" s="9"/>
    </row>
    <row r="9790" spans="2:2" ht="15.75" customHeight="1" x14ac:dyDescent="0.2">
      <c r="B9790" s="9"/>
    </row>
    <row r="9791" spans="2:2" ht="15.75" customHeight="1" x14ac:dyDescent="0.2">
      <c r="B9791" s="9"/>
    </row>
    <row r="9792" spans="2:2" ht="15.75" customHeight="1" x14ac:dyDescent="0.2">
      <c r="B9792" s="9"/>
    </row>
    <row r="9793" spans="2:2" ht="15.75" customHeight="1" x14ac:dyDescent="0.2">
      <c r="B9793" s="9"/>
    </row>
    <row r="9794" spans="2:2" ht="15.75" customHeight="1" x14ac:dyDescent="0.2">
      <c r="B9794" s="9"/>
    </row>
    <row r="9795" spans="2:2" ht="15.75" customHeight="1" x14ac:dyDescent="0.2">
      <c r="B9795" s="9"/>
    </row>
    <row r="9796" spans="2:2" ht="15.75" customHeight="1" x14ac:dyDescent="0.2">
      <c r="B9796" s="9"/>
    </row>
    <row r="9797" spans="2:2" ht="15.75" customHeight="1" x14ac:dyDescent="0.2">
      <c r="B9797" s="9"/>
    </row>
    <row r="9798" spans="2:2" ht="15.75" customHeight="1" x14ac:dyDescent="0.2">
      <c r="B9798" s="9"/>
    </row>
    <row r="9799" spans="2:2" ht="15.75" customHeight="1" x14ac:dyDescent="0.2">
      <c r="B9799" s="9"/>
    </row>
    <row r="9800" spans="2:2" ht="15.75" customHeight="1" x14ac:dyDescent="0.2">
      <c r="B9800" s="9"/>
    </row>
    <row r="9801" spans="2:2" ht="15.75" customHeight="1" x14ac:dyDescent="0.2">
      <c r="B9801" s="9"/>
    </row>
    <row r="9802" spans="2:2" ht="15.75" customHeight="1" x14ac:dyDescent="0.2">
      <c r="B9802" s="9"/>
    </row>
    <row r="9803" spans="2:2" ht="15.75" customHeight="1" x14ac:dyDescent="0.2">
      <c r="B9803" s="9"/>
    </row>
    <row r="9804" spans="2:2" ht="15.75" customHeight="1" x14ac:dyDescent="0.2">
      <c r="B9804" s="9"/>
    </row>
    <row r="9805" spans="2:2" ht="15.75" customHeight="1" x14ac:dyDescent="0.2">
      <c r="B9805" s="9"/>
    </row>
    <row r="9806" spans="2:2" ht="15.75" customHeight="1" x14ac:dyDescent="0.2">
      <c r="B9806" s="9"/>
    </row>
    <row r="9807" spans="2:2" ht="15.75" customHeight="1" x14ac:dyDescent="0.2">
      <c r="B9807" s="9"/>
    </row>
    <row r="9808" spans="2:2" ht="15.75" customHeight="1" x14ac:dyDescent="0.2">
      <c r="B9808" s="9"/>
    </row>
    <row r="9809" spans="2:2" ht="15.75" customHeight="1" x14ac:dyDescent="0.2">
      <c r="B9809" s="9"/>
    </row>
    <row r="9810" spans="2:2" ht="15.75" customHeight="1" x14ac:dyDescent="0.2">
      <c r="B9810" s="9"/>
    </row>
    <row r="9811" spans="2:2" ht="15.75" customHeight="1" x14ac:dyDescent="0.2">
      <c r="B9811" s="9"/>
    </row>
    <row r="9812" spans="2:2" ht="15.75" customHeight="1" x14ac:dyDescent="0.2">
      <c r="B9812" s="9"/>
    </row>
    <row r="9813" spans="2:2" ht="15.75" customHeight="1" x14ac:dyDescent="0.2">
      <c r="B9813" s="9"/>
    </row>
    <row r="9814" spans="2:2" ht="15.75" customHeight="1" x14ac:dyDescent="0.2">
      <c r="B9814" s="9"/>
    </row>
    <row r="9815" spans="2:2" ht="15.75" customHeight="1" x14ac:dyDescent="0.2">
      <c r="B9815" s="9"/>
    </row>
    <row r="9816" spans="2:2" ht="15.75" customHeight="1" x14ac:dyDescent="0.2">
      <c r="B9816" s="9"/>
    </row>
    <row r="9817" spans="2:2" ht="15.75" customHeight="1" x14ac:dyDescent="0.2">
      <c r="B9817" s="9"/>
    </row>
    <row r="9818" spans="2:2" ht="15.75" customHeight="1" x14ac:dyDescent="0.2">
      <c r="B9818" s="9"/>
    </row>
    <row r="9819" spans="2:2" ht="15.75" customHeight="1" x14ac:dyDescent="0.2">
      <c r="B9819" s="9"/>
    </row>
    <row r="9820" spans="2:2" ht="15.75" customHeight="1" x14ac:dyDescent="0.2">
      <c r="B9820" s="9"/>
    </row>
    <row r="9821" spans="2:2" ht="15.75" customHeight="1" x14ac:dyDescent="0.2">
      <c r="B9821" s="9"/>
    </row>
    <row r="9822" spans="2:2" ht="15.75" customHeight="1" x14ac:dyDescent="0.2">
      <c r="B9822" s="9"/>
    </row>
    <row r="9823" spans="2:2" ht="15.75" customHeight="1" x14ac:dyDescent="0.2">
      <c r="B9823" s="9"/>
    </row>
    <row r="9824" spans="2:2" ht="15.75" customHeight="1" x14ac:dyDescent="0.2">
      <c r="B9824" s="9"/>
    </row>
    <row r="9825" spans="2:2" ht="15.75" customHeight="1" x14ac:dyDescent="0.2">
      <c r="B9825" s="9"/>
    </row>
    <row r="9826" spans="2:2" ht="15.75" customHeight="1" x14ac:dyDescent="0.2">
      <c r="B9826" s="9"/>
    </row>
    <row r="9827" spans="2:2" ht="15.75" customHeight="1" x14ac:dyDescent="0.2">
      <c r="B9827" s="9"/>
    </row>
    <row r="9828" spans="2:2" ht="15.75" customHeight="1" x14ac:dyDescent="0.2">
      <c r="B9828" s="9"/>
    </row>
    <row r="9829" spans="2:2" ht="15.75" customHeight="1" x14ac:dyDescent="0.2">
      <c r="B9829" s="9"/>
    </row>
    <row r="9830" spans="2:2" ht="15.75" customHeight="1" x14ac:dyDescent="0.2">
      <c r="B9830" s="9"/>
    </row>
    <row r="9831" spans="2:2" ht="15.75" customHeight="1" x14ac:dyDescent="0.2">
      <c r="B9831" s="9"/>
    </row>
    <row r="9832" spans="2:2" ht="15.75" customHeight="1" x14ac:dyDescent="0.2">
      <c r="B9832" s="9"/>
    </row>
    <row r="9833" spans="2:2" ht="15.75" customHeight="1" x14ac:dyDescent="0.2">
      <c r="B9833" s="9"/>
    </row>
    <row r="9834" spans="2:2" ht="15.75" customHeight="1" x14ac:dyDescent="0.2">
      <c r="B9834" s="9"/>
    </row>
    <row r="9835" spans="2:2" ht="15.75" customHeight="1" x14ac:dyDescent="0.2">
      <c r="B9835" s="9"/>
    </row>
    <row r="9836" spans="2:2" ht="15.75" customHeight="1" x14ac:dyDescent="0.2">
      <c r="B9836" s="9"/>
    </row>
    <row r="9837" spans="2:2" ht="15.75" customHeight="1" x14ac:dyDescent="0.2">
      <c r="B9837" s="9"/>
    </row>
    <row r="9838" spans="2:2" ht="15.75" customHeight="1" x14ac:dyDescent="0.2">
      <c r="B9838" s="9"/>
    </row>
    <row r="9839" spans="2:2" ht="15.75" customHeight="1" x14ac:dyDescent="0.2">
      <c r="B9839" s="9"/>
    </row>
    <row r="9840" spans="2:2" ht="15.75" customHeight="1" x14ac:dyDescent="0.2">
      <c r="B9840" s="9"/>
    </row>
    <row r="9841" spans="2:2" ht="15.75" customHeight="1" x14ac:dyDescent="0.2">
      <c r="B9841" s="9"/>
    </row>
    <row r="9842" spans="2:2" ht="15.75" customHeight="1" x14ac:dyDescent="0.2">
      <c r="B9842" s="9"/>
    </row>
    <row r="9843" spans="2:2" ht="15.75" customHeight="1" x14ac:dyDescent="0.2">
      <c r="B9843" s="9"/>
    </row>
    <row r="9844" spans="2:2" ht="15.75" customHeight="1" x14ac:dyDescent="0.2">
      <c r="B9844" s="9"/>
    </row>
    <row r="9845" spans="2:2" ht="15.75" customHeight="1" x14ac:dyDescent="0.2">
      <c r="B9845" s="9"/>
    </row>
    <row r="9846" spans="2:2" ht="15.75" customHeight="1" x14ac:dyDescent="0.2">
      <c r="B9846" s="9"/>
    </row>
    <row r="9847" spans="2:2" ht="15.75" customHeight="1" x14ac:dyDescent="0.2">
      <c r="B9847" s="9"/>
    </row>
    <row r="9848" spans="2:2" ht="15.75" customHeight="1" x14ac:dyDescent="0.2">
      <c r="B9848" s="9"/>
    </row>
    <row r="9849" spans="2:2" ht="15.75" customHeight="1" x14ac:dyDescent="0.2">
      <c r="B9849" s="9"/>
    </row>
    <row r="9850" spans="2:2" ht="15.75" customHeight="1" x14ac:dyDescent="0.2">
      <c r="B9850" s="9"/>
    </row>
    <row r="9851" spans="2:2" ht="15.75" customHeight="1" x14ac:dyDescent="0.2">
      <c r="B9851" s="9"/>
    </row>
    <row r="9852" spans="2:2" ht="15.75" customHeight="1" x14ac:dyDescent="0.2">
      <c r="B9852" s="9"/>
    </row>
    <row r="9853" spans="2:2" ht="15.75" customHeight="1" x14ac:dyDescent="0.2">
      <c r="B9853" s="9"/>
    </row>
    <row r="9854" spans="2:2" ht="15.75" customHeight="1" x14ac:dyDescent="0.2">
      <c r="B9854" s="9"/>
    </row>
    <row r="9855" spans="2:2" ht="15.75" customHeight="1" x14ac:dyDescent="0.2">
      <c r="B9855" s="9"/>
    </row>
    <row r="9856" spans="2:2" ht="15.75" customHeight="1" x14ac:dyDescent="0.2">
      <c r="B9856" s="9"/>
    </row>
    <row r="9857" spans="2:2" ht="15.75" customHeight="1" x14ac:dyDescent="0.2">
      <c r="B9857" s="9"/>
    </row>
    <row r="9858" spans="2:2" ht="15.75" customHeight="1" x14ac:dyDescent="0.2">
      <c r="B9858" s="9"/>
    </row>
    <row r="9859" spans="2:2" ht="15.75" customHeight="1" x14ac:dyDescent="0.2">
      <c r="B9859" s="9"/>
    </row>
    <row r="9860" spans="2:2" ht="15.75" customHeight="1" x14ac:dyDescent="0.2">
      <c r="B9860" s="9"/>
    </row>
    <row r="9861" spans="2:2" ht="15.75" customHeight="1" x14ac:dyDescent="0.2">
      <c r="B9861" s="9"/>
    </row>
    <row r="9862" spans="2:2" ht="15.75" customHeight="1" x14ac:dyDescent="0.2">
      <c r="B9862" s="9"/>
    </row>
    <row r="9863" spans="2:2" ht="15.75" customHeight="1" x14ac:dyDescent="0.2">
      <c r="B9863" s="9"/>
    </row>
    <row r="9864" spans="2:2" ht="15.75" customHeight="1" x14ac:dyDescent="0.2">
      <c r="B9864" s="9"/>
    </row>
    <row r="9865" spans="2:2" ht="15.75" customHeight="1" x14ac:dyDescent="0.2">
      <c r="B9865" s="9"/>
    </row>
    <row r="9866" spans="2:2" ht="15.75" customHeight="1" x14ac:dyDescent="0.2">
      <c r="B9866" s="9"/>
    </row>
    <row r="9867" spans="2:2" ht="15.75" customHeight="1" x14ac:dyDescent="0.2">
      <c r="B9867" s="9"/>
    </row>
    <row r="9868" spans="2:2" ht="15.75" customHeight="1" x14ac:dyDescent="0.2">
      <c r="B9868" s="9"/>
    </row>
    <row r="9869" spans="2:2" ht="15.75" customHeight="1" x14ac:dyDescent="0.2">
      <c r="B9869" s="9"/>
    </row>
    <row r="9870" spans="2:2" ht="15.75" customHeight="1" x14ac:dyDescent="0.2">
      <c r="B9870" s="9"/>
    </row>
    <row r="9871" spans="2:2" ht="15.75" customHeight="1" x14ac:dyDescent="0.2">
      <c r="B9871" s="9"/>
    </row>
    <row r="9872" spans="2:2" ht="15.75" customHeight="1" x14ac:dyDescent="0.2">
      <c r="B9872" s="9"/>
    </row>
    <row r="9873" spans="2:2" ht="15.75" customHeight="1" x14ac:dyDescent="0.2">
      <c r="B9873" s="9"/>
    </row>
    <row r="9874" spans="2:2" ht="15.75" customHeight="1" x14ac:dyDescent="0.2">
      <c r="B9874" s="9"/>
    </row>
    <row r="9875" spans="2:2" ht="15.75" customHeight="1" x14ac:dyDescent="0.2">
      <c r="B9875" s="9"/>
    </row>
    <row r="9876" spans="2:2" ht="15.75" customHeight="1" x14ac:dyDescent="0.2">
      <c r="B9876" s="9"/>
    </row>
    <row r="9877" spans="2:2" ht="15.75" customHeight="1" x14ac:dyDescent="0.2">
      <c r="B9877" s="9"/>
    </row>
    <row r="9878" spans="2:2" ht="15.75" customHeight="1" x14ac:dyDescent="0.2">
      <c r="B9878" s="9"/>
    </row>
    <row r="9879" spans="2:2" ht="15.75" customHeight="1" x14ac:dyDescent="0.2">
      <c r="B9879" s="9"/>
    </row>
    <row r="9880" spans="2:2" ht="15.75" customHeight="1" x14ac:dyDescent="0.2">
      <c r="B9880" s="9"/>
    </row>
    <row r="9881" spans="2:2" ht="15.75" customHeight="1" x14ac:dyDescent="0.2">
      <c r="B9881" s="9"/>
    </row>
    <row r="9882" spans="2:2" ht="15.75" customHeight="1" x14ac:dyDescent="0.2">
      <c r="B9882" s="9"/>
    </row>
    <row r="9883" spans="2:2" ht="15.75" customHeight="1" x14ac:dyDescent="0.2">
      <c r="B9883" s="9"/>
    </row>
    <row r="9884" spans="2:2" ht="15.75" customHeight="1" x14ac:dyDescent="0.2">
      <c r="B9884" s="9"/>
    </row>
    <row r="9885" spans="2:2" ht="15.75" customHeight="1" x14ac:dyDescent="0.2">
      <c r="B9885" s="9"/>
    </row>
    <row r="9886" spans="2:2" ht="15.75" customHeight="1" x14ac:dyDescent="0.2">
      <c r="B9886" s="9"/>
    </row>
    <row r="9887" spans="2:2" ht="15.75" customHeight="1" x14ac:dyDescent="0.2">
      <c r="B9887" s="9"/>
    </row>
    <row r="9888" spans="2:2" ht="15.75" customHeight="1" x14ac:dyDescent="0.2">
      <c r="B9888" s="9"/>
    </row>
    <row r="9889" spans="2:2" ht="15.75" customHeight="1" x14ac:dyDescent="0.2">
      <c r="B9889" s="9"/>
    </row>
    <row r="9890" spans="2:2" ht="15.75" customHeight="1" x14ac:dyDescent="0.2">
      <c r="B9890" s="9"/>
    </row>
    <row r="9891" spans="2:2" ht="15.75" customHeight="1" x14ac:dyDescent="0.2">
      <c r="B9891" s="9"/>
    </row>
    <row r="9892" spans="2:2" ht="15.75" customHeight="1" x14ac:dyDescent="0.2">
      <c r="B9892" s="9"/>
    </row>
    <row r="9893" spans="2:2" ht="15.75" customHeight="1" x14ac:dyDescent="0.2">
      <c r="B9893" s="9"/>
    </row>
    <row r="9894" spans="2:2" ht="15.75" customHeight="1" x14ac:dyDescent="0.2">
      <c r="B9894" s="9"/>
    </row>
    <row r="9895" spans="2:2" ht="15.75" customHeight="1" x14ac:dyDescent="0.2">
      <c r="B9895" s="9"/>
    </row>
    <row r="9896" spans="2:2" ht="15.75" customHeight="1" x14ac:dyDescent="0.2">
      <c r="B9896" s="9"/>
    </row>
    <row r="9897" spans="2:2" ht="15.75" customHeight="1" x14ac:dyDescent="0.2">
      <c r="B9897" s="9"/>
    </row>
    <row r="9898" spans="2:2" ht="15.75" customHeight="1" x14ac:dyDescent="0.2">
      <c r="B9898" s="9"/>
    </row>
    <row r="9899" spans="2:2" ht="15.75" customHeight="1" x14ac:dyDescent="0.2">
      <c r="B9899" s="9"/>
    </row>
    <row r="9900" spans="2:2" ht="15.75" customHeight="1" x14ac:dyDescent="0.2">
      <c r="B9900" s="9"/>
    </row>
    <row r="9901" spans="2:2" ht="15.75" customHeight="1" x14ac:dyDescent="0.2">
      <c r="B9901" s="9"/>
    </row>
    <row r="9902" spans="2:2" ht="15.75" customHeight="1" x14ac:dyDescent="0.2">
      <c r="B9902" s="9"/>
    </row>
    <row r="9903" spans="2:2" ht="15.75" customHeight="1" x14ac:dyDescent="0.2">
      <c r="B9903" s="9"/>
    </row>
    <row r="9904" spans="2:2" ht="15.75" customHeight="1" x14ac:dyDescent="0.2">
      <c r="B9904" s="9"/>
    </row>
    <row r="9905" spans="2:2" ht="15.75" customHeight="1" x14ac:dyDescent="0.2">
      <c r="B9905" s="9"/>
    </row>
    <row r="9906" spans="2:2" ht="15.75" customHeight="1" x14ac:dyDescent="0.2">
      <c r="B9906" s="9"/>
    </row>
    <row r="9907" spans="2:2" ht="15.75" customHeight="1" x14ac:dyDescent="0.2">
      <c r="B9907" s="9"/>
    </row>
    <row r="9908" spans="2:2" ht="15.75" customHeight="1" x14ac:dyDescent="0.2">
      <c r="B9908" s="9"/>
    </row>
    <row r="9909" spans="2:2" ht="15.75" customHeight="1" x14ac:dyDescent="0.2">
      <c r="B9909" s="9"/>
    </row>
    <row r="9910" spans="2:2" ht="15.75" customHeight="1" x14ac:dyDescent="0.2">
      <c r="B9910" s="9"/>
    </row>
    <row r="9911" spans="2:2" ht="15.75" customHeight="1" x14ac:dyDescent="0.2">
      <c r="B9911" s="9"/>
    </row>
    <row r="9912" spans="2:2" ht="15.75" customHeight="1" x14ac:dyDescent="0.2">
      <c r="B9912" s="9"/>
    </row>
    <row r="9913" spans="2:2" ht="15.75" customHeight="1" x14ac:dyDescent="0.2">
      <c r="B9913" s="9"/>
    </row>
    <row r="9914" spans="2:2" ht="15.75" customHeight="1" x14ac:dyDescent="0.2">
      <c r="B9914" s="9"/>
    </row>
    <row r="9915" spans="2:2" ht="15.75" customHeight="1" x14ac:dyDescent="0.2">
      <c r="B9915" s="9"/>
    </row>
    <row r="9916" spans="2:2" ht="15.75" customHeight="1" x14ac:dyDescent="0.2">
      <c r="B9916" s="9"/>
    </row>
    <row r="9917" spans="2:2" ht="15.75" customHeight="1" x14ac:dyDescent="0.2">
      <c r="B9917" s="9"/>
    </row>
    <row r="9918" spans="2:2" ht="15.75" customHeight="1" x14ac:dyDescent="0.2">
      <c r="B9918" s="9"/>
    </row>
    <row r="9919" spans="2:2" ht="15.75" customHeight="1" x14ac:dyDescent="0.2">
      <c r="B9919" s="9"/>
    </row>
    <row r="9920" spans="2:2" ht="15.75" customHeight="1" x14ac:dyDescent="0.2">
      <c r="B9920" s="9"/>
    </row>
    <row r="9921" spans="2:2" ht="15.75" customHeight="1" x14ac:dyDescent="0.2">
      <c r="B9921" s="9"/>
    </row>
    <row r="9922" spans="2:2" ht="15.75" customHeight="1" x14ac:dyDescent="0.2">
      <c r="B9922" s="9"/>
    </row>
    <row r="9923" spans="2:2" ht="15.75" customHeight="1" x14ac:dyDescent="0.2">
      <c r="B9923" s="9"/>
    </row>
    <row r="9924" spans="2:2" ht="15.75" customHeight="1" x14ac:dyDescent="0.2">
      <c r="B9924" s="9"/>
    </row>
    <row r="9925" spans="2:2" ht="15.75" customHeight="1" x14ac:dyDescent="0.2">
      <c r="B9925" s="9"/>
    </row>
    <row r="9926" spans="2:2" ht="15.75" customHeight="1" x14ac:dyDescent="0.2">
      <c r="B9926" s="9"/>
    </row>
    <row r="9927" spans="2:2" ht="15.75" customHeight="1" x14ac:dyDescent="0.2">
      <c r="B9927" s="9"/>
    </row>
    <row r="9928" spans="2:2" ht="15.75" customHeight="1" x14ac:dyDescent="0.2">
      <c r="B9928" s="9"/>
    </row>
    <row r="9929" spans="2:2" ht="15.75" customHeight="1" x14ac:dyDescent="0.2">
      <c r="B9929" s="9"/>
    </row>
    <row r="9930" spans="2:2" ht="15.75" customHeight="1" x14ac:dyDescent="0.2">
      <c r="B9930" s="9"/>
    </row>
    <row r="9931" spans="2:2" ht="15.75" customHeight="1" x14ac:dyDescent="0.2">
      <c r="B9931" s="9"/>
    </row>
    <row r="9932" spans="2:2" ht="15.75" customHeight="1" x14ac:dyDescent="0.2">
      <c r="B9932" s="9"/>
    </row>
    <row r="9933" spans="2:2" ht="15.75" customHeight="1" x14ac:dyDescent="0.2">
      <c r="B9933" s="9"/>
    </row>
    <row r="9934" spans="2:2" ht="15.75" customHeight="1" x14ac:dyDescent="0.2">
      <c r="B9934" s="9"/>
    </row>
    <row r="9935" spans="2:2" ht="15.75" customHeight="1" x14ac:dyDescent="0.2">
      <c r="B9935" s="9"/>
    </row>
    <row r="9936" spans="2:2" ht="15.75" customHeight="1" x14ac:dyDescent="0.2">
      <c r="B9936" s="9"/>
    </row>
    <row r="9937" spans="2:2" ht="15.75" customHeight="1" x14ac:dyDescent="0.2">
      <c r="B9937" s="9"/>
    </row>
    <row r="9938" spans="2:2" ht="15.75" customHeight="1" x14ac:dyDescent="0.2">
      <c r="B9938" s="9"/>
    </row>
    <row r="9939" spans="2:2" ht="15.75" customHeight="1" x14ac:dyDescent="0.2">
      <c r="B9939" s="9"/>
    </row>
    <row r="9940" spans="2:2" ht="15.75" customHeight="1" x14ac:dyDescent="0.2">
      <c r="B9940" s="9"/>
    </row>
    <row r="9941" spans="2:2" ht="15.75" customHeight="1" x14ac:dyDescent="0.2">
      <c r="B9941" s="9"/>
    </row>
    <row r="9942" spans="2:2" ht="15.75" customHeight="1" x14ac:dyDescent="0.2">
      <c r="B9942" s="9"/>
    </row>
    <row r="9943" spans="2:2" ht="15.75" customHeight="1" x14ac:dyDescent="0.2">
      <c r="B9943" s="9"/>
    </row>
    <row r="9944" spans="2:2" ht="15.75" customHeight="1" x14ac:dyDescent="0.2">
      <c r="B9944" s="9"/>
    </row>
    <row r="9945" spans="2:2" ht="15.75" customHeight="1" x14ac:dyDescent="0.2">
      <c r="B9945" s="9"/>
    </row>
    <row r="9946" spans="2:2" ht="15.75" customHeight="1" x14ac:dyDescent="0.2">
      <c r="B9946" s="9"/>
    </row>
    <row r="9947" spans="2:2" ht="15.75" customHeight="1" x14ac:dyDescent="0.2">
      <c r="B9947" s="9"/>
    </row>
    <row r="9948" spans="2:2" ht="15.75" customHeight="1" x14ac:dyDescent="0.2">
      <c r="B9948" s="9"/>
    </row>
    <row r="9949" spans="2:2" ht="15.75" customHeight="1" x14ac:dyDescent="0.2">
      <c r="B9949" s="9"/>
    </row>
    <row r="9950" spans="2:2" ht="15.75" customHeight="1" x14ac:dyDescent="0.2">
      <c r="B9950" s="9"/>
    </row>
    <row r="9951" spans="2:2" ht="15.75" customHeight="1" x14ac:dyDescent="0.2">
      <c r="B9951" s="9"/>
    </row>
    <row r="9952" spans="2:2" ht="15.75" customHeight="1" x14ac:dyDescent="0.2">
      <c r="B9952" s="9"/>
    </row>
    <row r="9953" spans="2:2" ht="15.75" customHeight="1" x14ac:dyDescent="0.2">
      <c r="B9953" s="9"/>
    </row>
    <row r="9954" spans="2:2" ht="15.75" customHeight="1" x14ac:dyDescent="0.2">
      <c r="B9954" s="9"/>
    </row>
    <row r="9955" spans="2:2" ht="15.75" customHeight="1" x14ac:dyDescent="0.2">
      <c r="B9955" s="9"/>
    </row>
    <row r="9956" spans="2:2" ht="15.75" customHeight="1" x14ac:dyDescent="0.2">
      <c r="B9956" s="9"/>
    </row>
    <row r="9957" spans="2:2" ht="15.75" customHeight="1" x14ac:dyDescent="0.2">
      <c r="B9957" s="9"/>
    </row>
    <row r="9958" spans="2:2" ht="15.75" customHeight="1" x14ac:dyDescent="0.2">
      <c r="B9958" s="9"/>
    </row>
    <row r="9959" spans="2:2" ht="15.75" customHeight="1" x14ac:dyDescent="0.2">
      <c r="B9959" s="9"/>
    </row>
    <row r="9960" spans="2:2" ht="15.75" customHeight="1" x14ac:dyDescent="0.2">
      <c r="B9960" s="9"/>
    </row>
    <row r="9961" spans="2:2" ht="15.75" customHeight="1" x14ac:dyDescent="0.2">
      <c r="B9961" s="9"/>
    </row>
    <row r="9962" spans="2:2" ht="15.75" customHeight="1" x14ac:dyDescent="0.2">
      <c r="B9962" s="9"/>
    </row>
    <row r="9963" spans="2:2" ht="15.75" customHeight="1" x14ac:dyDescent="0.2">
      <c r="B9963" s="9"/>
    </row>
    <row r="9964" spans="2:2" ht="15.75" customHeight="1" x14ac:dyDescent="0.2">
      <c r="B9964" s="9"/>
    </row>
    <row r="9965" spans="2:2" ht="15.75" customHeight="1" x14ac:dyDescent="0.2">
      <c r="B9965" s="9"/>
    </row>
    <row r="9966" spans="2:2" ht="15.75" customHeight="1" x14ac:dyDescent="0.2">
      <c r="B9966" s="9"/>
    </row>
    <row r="9967" spans="2:2" ht="15.75" customHeight="1" x14ac:dyDescent="0.2">
      <c r="B9967" s="9"/>
    </row>
    <row r="9968" spans="2:2" ht="15.75" customHeight="1" x14ac:dyDescent="0.2">
      <c r="B9968" s="9"/>
    </row>
    <row r="9969" spans="2:2" ht="15.75" customHeight="1" x14ac:dyDescent="0.2">
      <c r="B9969" s="9"/>
    </row>
    <row r="9970" spans="2:2" ht="15.75" customHeight="1" x14ac:dyDescent="0.2">
      <c r="B9970" s="9"/>
    </row>
    <row r="9971" spans="2:2" ht="15.75" customHeight="1" x14ac:dyDescent="0.2">
      <c r="B9971" s="9"/>
    </row>
    <row r="9972" spans="2:2" ht="15.75" customHeight="1" x14ac:dyDescent="0.2">
      <c r="B9972" s="9"/>
    </row>
    <row r="9973" spans="2:2" ht="15.75" customHeight="1" x14ac:dyDescent="0.2">
      <c r="B9973" s="9"/>
    </row>
    <row r="9974" spans="2:2" ht="15.75" customHeight="1" x14ac:dyDescent="0.2">
      <c r="B9974" s="9"/>
    </row>
    <row r="9975" spans="2:2" ht="15.75" customHeight="1" x14ac:dyDescent="0.2">
      <c r="B9975" s="9"/>
    </row>
    <row r="9976" spans="2:2" ht="15.75" customHeight="1" x14ac:dyDescent="0.2">
      <c r="B9976" s="9"/>
    </row>
    <row r="9977" spans="2:2" ht="15.75" customHeight="1" x14ac:dyDescent="0.2">
      <c r="B9977" s="9"/>
    </row>
    <row r="9978" spans="2:2" ht="15.75" customHeight="1" x14ac:dyDescent="0.2">
      <c r="B9978" s="9"/>
    </row>
    <row r="9979" spans="2:2" ht="15.75" customHeight="1" x14ac:dyDescent="0.2">
      <c r="B9979" s="9"/>
    </row>
    <row r="9980" spans="2:2" ht="15.75" customHeight="1" x14ac:dyDescent="0.2">
      <c r="B9980" s="9"/>
    </row>
    <row r="9981" spans="2:2" ht="15.75" customHeight="1" x14ac:dyDescent="0.2">
      <c r="B9981" s="9"/>
    </row>
    <row r="9982" spans="2:2" ht="15.75" customHeight="1" x14ac:dyDescent="0.2">
      <c r="B9982" s="9"/>
    </row>
    <row r="9983" spans="2:2" ht="15.75" customHeight="1" x14ac:dyDescent="0.2">
      <c r="B9983" s="9"/>
    </row>
    <row r="9984" spans="2:2" ht="15.75" customHeight="1" x14ac:dyDescent="0.2">
      <c r="B9984" s="9"/>
    </row>
    <row r="9985" spans="2:2" ht="15.75" customHeight="1" x14ac:dyDescent="0.2">
      <c r="B9985" s="9"/>
    </row>
    <row r="9986" spans="2:2" ht="15.75" customHeight="1" x14ac:dyDescent="0.2">
      <c r="B9986" s="9"/>
    </row>
    <row r="9987" spans="2:2" ht="15.75" customHeight="1" x14ac:dyDescent="0.2">
      <c r="B9987" s="9"/>
    </row>
    <row r="9988" spans="2:2" ht="15.75" customHeight="1" x14ac:dyDescent="0.2">
      <c r="B9988" s="9"/>
    </row>
    <row r="9989" spans="2:2" ht="15.75" customHeight="1" x14ac:dyDescent="0.2">
      <c r="B9989" s="9"/>
    </row>
    <row r="9990" spans="2:2" ht="15.75" customHeight="1" x14ac:dyDescent="0.2">
      <c r="B9990" s="9"/>
    </row>
    <row r="9991" spans="2:2" ht="15.75" customHeight="1" x14ac:dyDescent="0.2">
      <c r="B9991" s="9"/>
    </row>
    <row r="9992" spans="2:2" ht="15.75" customHeight="1" x14ac:dyDescent="0.2">
      <c r="B9992" s="9"/>
    </row>
    <row r="9993" spans="2:2" ht="15.75" customHeight="1" x14ac:dyDescent="0.2">
      <c r="B9993" s="9"/>
    </row>
    <row r="9994" spans="2:2" ht="15.75" customHeight="1" x14ac:dyDescent="0.2">
      <c r="B9994" s="9"/>
    </row>
    <row r="9995" spans="2:2" ht="15.75" customHeight="1" x14ac:dyDescent="0.2">
      <c r="B9995" s="9"/>
    </row>
    <row r="9996" spans="2:2" ht="15.75" customHeight="1" x14ac:dyDescent="0.2">
      <c r="B9996" s="9"/>
    </row>
    <row r="9997" spans="2:2" ht="15.75" customHeight="1" x14ac:dyDescent="0.2">
      <c r="B9997" s="9"/>
    </row>
    <row r="9998" spans="2:2" ht="15.75" customHeight="1" x14ac:dyDescent="0.2">
      <c r="B9998" s="9"/>
    </row>
    <row r="9999" spans="2:2" ht="15.75" customHeight="1" x14ac:dyDescent="0.2">
      <c r="B9999" s="9"/>
    </row>
    <row r="10000" spans="2:2" ht="15.75" customHeight="1" x14ac:dyDescent="0.2">
      <c r="B10000" s="9"/>
    </row>
    <row r="10001" spans="2:2" ht="15.75" customHeight="1" x14ac:dyDescent="0.2">
      <c r="B10001" s="9"/>
    </row>
    <row r="10002" spans="2:2" ht="15.75" customHeight="1" x14ac:dyDescent="0.2">
      <c r="B10002" s="9"/>
    </row>
    <row r="10003" spans="2:2" ht="15.75" customHeight="1" x14ac:dyDescent="0.2">
      <c r="B10003" s="9"/>
    </row>
    <row r="10004" spans="2:2" ht="15.75" customHeight="1" x14ac:dyDescent="0.2">
      <c r="B10004" s="9"/>
    </row>
    <row r="10005" spans="2:2" ht="15.75" customHeight="1" x14ac:dyDescent="0.2">
      <c r="B10005" s="9"/>
    </row>
    <row r="10006" spans="2:2" ht="15.75" customHeight="1" x14ac:dyDescent="0.2">
      <c r="B10006" s="9"/>
    </row>
    <row r="10007" spans="2:2" ht="15.75" customHeight="1" x14ac:dyDescent="0.2">
      <c r="B10007" s="9"/>
    </row>
    <row r="10008" spans="2:2" ht="15.75" customHeight="1" x14ac:dyDescent="0.2">
      <c r="B10008" s="9"/>
    </row>
    <row r="10009" spans="2:2" ht="15.75" customHeight="1" x14ac:dyDescent="0.2">
      <c r="B10009" s="9"/>
    </row>
    <row r="10010" spans="2:2" ht="15.75" customHeight="1" x14ac:dyDescent="0.2">
      <c r="B10010" s="9"/>
    </row>
    <row r="10011" spans="2:2" ht="15.75" customHeight="1" x14ac:dyDescent="0.2">
      <c r="B10011" s="9"/>
    </row>
    <row r="10012" spans="2:2" ht="15.75" customHeight="1" x14ac:dyDescent="0.2">
      <c r="B10012" s="9"/>
    </row>
    <row r="10013" spans="2:2" ht="15.75" customHeight="1" x14ac:dyDescent="0.2">
      <c r="B10013" s="9"/>
    </row>
    <row r="10014" spans="2:2" ht="15.75" customHeight="1" x14ac:dyDescent="0.2">
      <c r="B10014" s="9"/>
    </row>
    <row r="10015" spans="2:2" ht="15.75" customHeight="1" x14ac:dyDescent="0.2">
      <c r="B10015" s="9"/>
    </row>
    <row r="10016" spans="2:2" ht="15.75" customHeight="1" x14ac:dyDescent="0.2">
      <c r="B10016" s="9"/>
    </row>
    <row r="10017" spans="2:2" ht="15.75" customHeight="1" x14ac:dyDescent="0.2">
      <c r="B10017" s="9"/>
    </row>
    <row r="10018" spans="2:2" ht="15.75" customHeight="1" x14ac:dyDescent="0.2">
      <c r="B10018" s="9"/>
    </row>
    <row r="10019" spans="2:2" ht="15.75" customHeight="1" x14ac:dyDescent="0.2">
      <c r="B10019" s="9"/>
    </row>
    <row r="10020" spans="2:2" ht="15.75" customHeight="1" x14ac:dyDescent="0.2">
      <c r="B10020" s="9"/>
    </row>
    <row r="10021" spans="2:2" ht="15.75" customHeight="1" x14ac:dyDescent="0.2">
      <c r="B10021" s="9"/>
    </row>
    <row r="10022" spans="2:2" ht="15.75" customHeight="1" x14ac:dyDescent="0.2">
      <c r="B10022" s="9"/>
    </row>
    <row r="10023" spans="2:2" ht="15.75" customHeight="1" x14ac:dyDescent="0.2">
      <c r="B10023" s="9"/>
    </row>
    <row r="10024" spans="2:2" ht="15.75" customHeight="1" x14ac:dyDescent="0.2">
      <c r="B10024" s="9"/>
    </row>
    <row r="10025" spans="2:2" ht="15.75" customHeight="1" x14ac:dyDescent="0.2">
      <c r="B10025" s="9"/>
    </row>
    <row r="10026" spans="2:2" ht="15.75" customHeight="1" x14ac:dyDescent="0.2">
      <c r="B10026" s="9"/>
    </row>
    <row r="10027" spans="2:2" ht="15.75" customHeight="1" x14ac:dyDescent="0.2">
      <c r="B10027" s="9"/>
    </row>
    <row r="10028" spans="2:2" ht="15.75" customHeight="1" x14ac:dyDescent="0.2">
      <c r="B10028" s="9"/>
    </row>
    <row r="10029" spans="2:2" ht="15.75" customHeight="1" x14ac:dyDescent="0.2">
      <c r="B10029" s="9"/>
    </row>
    <row r="10030" spans="2:2" ht="15.75" customHeight="1" x14ac:dyDescent="0.2">
      <c r="B10030" s="9"/>
    </row>
    <row r="10031" spans="2:2" ht="15.75" customHeight="1" x14ac:dyDescent="0.2">
      <c r="B10031" s="9"/>
    </row>
    <row r="10032" spans="2:2" ht="15.75" customHeight="1" x14ac:dyDescent="0.2">
      <c r="B10032" s="9"/>
    </row>
    <row r="10033" spans="2:2" ht="15.75" customHeight="1" x14ac:dyDescent="0.2">
      <c r="B10033" s="9"/>
    </row>
    <row r="10034" spans="2:2" ht="15.75" customHeight="1" x14ac:dyDescent="0.2">
      <c r="B10034" s="9"/>
    </row>
    <row r="10035" spans="2:2" ht="15.75" customHeight="1" x14ac:dyDescent="0.2">
      <c r="B10035" s="9"/>
    </row>
    <row r="10036" spans="2:2" ht="15.75" customHeight="1" x14ac:dyDescent="0.2">
      <c r="B10036" s="9"/>
    </row>
    <row r="10037" spans="2:2" ht="15.75" customHeight="1" x14ac:dyDescent="0.2">
      <c r="B10037" s="9"/>
    </row>
    <row r="10038" spans="2:2" ht="15.75" customHeight="1" x14ac:dyDescent="0.2">
      <c r="B10038" s="9"/>
    </row>
    <row r="10039" spans="2:2" ht="15.75" customHeight="1" x14ac:dyDescent="0.2">
      <c r="B10039" s="9"/>
    </row>
    <row r="10040" spans="2:2" ht="15.75" customHeight="1" x14ac:dyDescent="0.2">
      <c r="B10040" s="9"/>
    </row>
    <row r="10041" spans="2:2" ht="15.75" customHeight="1" x14ac:dyDescent="0.2">
      <c r="B10041" s="9"/>
    </row>
    <row r="10042" spans="2:2" ht="15.75" customHeight="1" x14ac:dyDescent="0.2">
      <c r="B10042" s="9"/>
    </row>
    <row r="10043" spans="2:2" ht="15.75" customHeight="1" x14ac:dyDescent="0.2">
      <c r="B10043" s="9"/>
    </row>
    <row r="10044" spans="2:2" ht="15.75" customHeight="1" x14ac:dyDescent="0.2">
      <c r="B10044" s="9"/>
    </row>
    <row r="10045" spans="2:2" ht="15.75" customHeight="1" x14ac:dyDescent="0.2">
      <c r="B10045" s="9"/>
    </row>
    <row r="10046" spans="2:2" ht="15.75" customHeight="1" x14ac:dyDescent="0.2">
      <c r="B10046" s="9"/>
    </row>
    <row r="10047" spans="2:2" ht="15.75" customHeight="1" x14ac:dyDescent="0.2">
      <c r="B10047" s="9"/>
    </row>
    <row r="10048" spans="2:2" ht="15.75" customHeight="1" x14ac:dyDescent="0.2">
      <c r="B10048" s="9"/>
    </row>
    <row r="10049" spans="2:2" ht="15.75" customHeight="1" x14ac:dyDescent="0.2">
      <c r="B10049" s="9"/>
    </row>
    <row r="10050" spans="2:2" ht="15.75" customHeight="1" x14ac:dyDescent="0.2">
      <c r="B10050" s="9"/>
    </row>
    <row r="10051" spans="2:2" ht="15.75" customHeight="1" x14ac:dyDescent="0.2">
      <c r="B10051" s="9"/>
    </row>
    <row r="10052" spans="2:2" ht="15.75" customHeight="1" x14ac:dyDescent="0.2">
      <c r="B10052" s="9"/>
    </row>
    <row r="10053" spans="2:2" ht="15.75" customHeight="1" x14ac:dyDescent="0.2">
      <c r="B10053" s="9"/>
    </row>
    <row r="10054" spans="2:2" ht="15.75" customHeight="1" x14ac:dyDescent="0.2">
      <c r="B10054" s="9"/>
    </row>
    <row r="10055" spans="2:2" ht="15.75" customHeight="1" x14ac:dyDescent="0.2">
      <c r="B10055" s="9"/>
    </row>
    <row r="10056" spans="2:2" ht="15.75" customHeight="1" x14ac:dyDescent="0.2">
      <c r="B10056" s="9"/>
    </row>
    <row r="10057" spans="2:2" ht="15.75" customHeight="1" x14ac:dyDescent="0.2">
      <c r="B10057" s="9"/>
    </row>
    <row r="10058" spans="2:2" ht="15.75" customHeight="1" x14ac:dyDescent="0.2">
      <c r="B10058" s="9"/>
    </row>
    <row r="10059" spans="2:2" ht="15.75" customHeight="1" x14ac:dyDescent="0.2">
      <c r="B10059" s="9"/>
    </row>
    <row r="10060" spans="2:2" ht="15.75" customHeight="1" x14ac:dyDescent="0.2">
      <c r="B10060" s="9"/>
    </row>
    <row r="10061" spans="2:2" ht="15.75" customHeight="1" x14ac:dyDescent="0.2">
      <c r="B10061" s="9"/>
    </row>
    <row r="10062" spans="2:2" ht="15.75" customHeight="1" x14ac:dyDescent="0.2">
      <c r="B10062" s="9"/>
    </row>
    <row r="10063" spans="2:2" ht="15.75" customHeight="1" x14ac:dyDescent="0.2">
      <c r="B10063" s="9"/>
    </row>
    <row r="10064" spans="2:2" ht="15.75" customHeight="1" x14ac:dyDescent="0.2">
      <c r="B10064" s="9"/>
    </row>
    <row r="10065" spans="2:2" ht="15.75" customHeight="1" x14ac:dyDescent="0.2">
      <c r="B10065" s="9"/>
    </row>
    <row r="10066" spans="2:2" ht="15.75" customHeight="1" x14ac:dyDescent="0.2">
      <c r="B10066" s="9"/>
    </row>
    <row r="10067" spans="2:2" ht="15.75" customHeight="1" x14ac:dyDescent="0.2">
      <c r="B10067" s="9"/>
    </row>
    <row r="10068" spans="2:2" ht="15.75" customHeight="1" x14ac:dyDescent="0.2">
      <c r="B10068" s="9"/>
    </row>
    <row r="10069" spans="2:2" ht="15.75" customHeight="1" x14ac:dyDescent="0.2">
      <c r="B10069" s="9"/>
    </row>
    <row r="10070" spans="2:2" ht="15.75" customHeight="1" x14ac:dyDescent="0.2">
      <c r="B10070" s="9"/>
    </row>
    <row r="10071" spans="2:2" ht="15.75" customHeight="1" x14ac:dyDescent="0.2">
      <c r="B10071" s="9"/>
    </row>
    <row r="10072" spans="2:2" ht="15.75" customHeight="1" x14ac:dyDescent="0.2">
      <c r="B10072" s="9"/>
    </row>
    <row r="10073" spans="2:2" ht="15.75" customHeight="1" x14ac:dyDescent="0.2">
      <c r="B10073" s="9"/>
    </row>
    <row r="10074" spans="2:2" ht="15.75" customHeight="1" x14ac:dyDescent="0.2">
      <c r="B10074" s="9"/>
    </row>
    <row r="10075" spans="2:2" ht="15.75" customHeight="1" x14ac:dyDescent="0.2">
      <c r="B10075" s="9"/>
    </row>
    <row r="10076" spans="2:2" ht="15.75" customHeight="1" x14ac:dyDescent="0.2">
      <c r="B10076" s="9"/>
    </row>
    <row r="10077" spans="2:2" ht="15.75" customHeight="1" x14ac:dyDescent="0.2">
      <c r="B10077" s="9"/>
    </row>
    <row r="10078" spans="2:2" ht="15.75" customHeight="1" x14ac:dyDescent="0.2">
      <c r="B10078" s="9"/>
    </row>
    <row r="10079" spans="2:2" ht="15.75" customHeight="1" x14ac:dyDescent="0.2">
      <c r="B10079" s="9"/>
    </row>
    <row r="10080" spans="2:2" ht="15.75" customHeight="1" x14ac:dyDescent="0.2">
      <c r="B10080" s="9"/>
    </row>
    <row r="10081" spans="2:2" ht="15.75" customHeight="1" x14ac:dyDescent="0.2">
      <c r="B10081" s="9"/>
    </row>
    <row r="10082" spans="2:2" ht="15.75" customHeight="1" x14ac:dyDescent="0.2">
      <c r="B10082" s="9"/>
    </row>
    <row r="10083" spans="2:2" ht="15.75" customHeight="1" x14ac:dyDescent="0.2">
      <c r="B10083" s="9"/>
    </row>
    <row r="10084" spans="2:2" ht="15.75" customHeight="1" x14ac:dyDescent="0.2">
      <c r="B10084" s="9"/>
    </row>
    <row r="10085" spans="2:2" ht="15.75" customHeight="1" x14ac:dyDescent="0.2">
      <c r="B10085" s="9"/>
    </row>
    <row r="10086" spans="2:2" ht="15.75" customHeight="1" x14ac:dyDescent="0.2">
      <c r="B10086" s="9"/>
    </row>
    <row r="10087" spans="2:2" ht="15.75" customHeight="1" x14ac:dyDescent="0.2">
      <c r="B10087" s="9"/>
    </row>
    <row r="10088" spans="2:2" ht="15.75" customHeight="1" x14ac:dyDescent="0.2">
      <c r="B10088" s="9"/>
    </row>
    <row r="10089" spans="2:2" ht="15.75" customHeight="1" x14ac:dyDescent="0.2">
      <c r="B10089" s="9"/>
    </row>
    <row r="10090" spans="2:2" ht="15.75" customHeight="1" x14ac:dyDescent="0.2">
      <c r="B10090" s="9"/>
    </row>
    <row r="10091" spans="2:2" ht="15.75" customHeight="1" x14ac:dyDescent="0.2">
      <c r="B10091" s="9"/>
    </row>
    <row r="10092" spans="2:2" ht="15.75" customHeight="1" x14ac:dyDescent="0.2">
      <c r="B10092" s="9"/>
    </row>
    <row r="10093" spans="2:2" ht="15.75" customHeight="1" x14ac:dyDescent="0.2">
      <c r="B10093" s="9"/>
    </row>
    <row r="10094" spans="2:2" ht="15.75" customHeight="1" x14ac:dyDescent="0.2">
      <c r="B10094" s="9"/>
    </row>
    <row r="10095" spans="2:2" ht="15.75" customHeight="1" x14ac:dyDescent="0.2">
      <c r="B10095" s="9"/>
    </row>
    <row r="10096" spans="2:2" ht="15.75" customHeight="1" x14ac:dyDescent="0.2">
      <c r="B10096" s="9"/>
    </row>
    <row r="10097" spans="2:2" ht="15.75" customHeight="1" x14ac:dyDescent="0.2">
      <c r="B10097" s="9"/>
    </row>
    <row r="10098" spans="2:2" ht="15.75" customHeight="1" x14ac:dyDescent="0.2">
      <c r="B10098" s="9"/>
    </row>
    <row r="10099" spans="2:2" ht="15.75" customHeight="1" x14ac:dyDescent="0.2">
      <c r="B10099" s="9"/>
    </row>
    <row r="10100" spans="2:2" ht="15.75" customHeight="1" x14ac:dyDescent="0.2">
      <c r="B10100" s="9"/>
    </row>
    <row r="10101" spans="2:2" ht="15.75" customHeight="1" x14ac:dyDescent="0.2">
      <c r="B10101" s="9"/>
    </row>
    <row r="10102" spans="2:2" ht="15.75" customHeight="1" x14ac:dyDescent="0.2">
      <c r="B10102" s="9"/>
    </row>
    <row r="10103" spans="2:2" ht="15.75" customHeight="1" x14ac:dyDescent="0.2">
      <c r="B10103" s="9"/>
    </row>
    <row r="10104" spans="2:2" ht="15.75" customHeight="1" x14ac:dyDescent="0.2">
      <c r="B10104" s="9"/>
    </row>
    <row r="10105" spans="2:2" ht="15.75" customHeight="1" x14ac:dyDescent="0.2">
      <c r="B10105" s="9"/>
    </row>
    <row r="10106" spans="2:2" ht="15.75" customHeight="1" x14ac:dyDescent="0.2">
      <c r="B10106" s="9"/>
    </row>
    <row r="10107" spans="2:2" ht="15.75" customHeight="1" x14ac:dyDescent="0.2">
      <c r="B10107" s="9"/>
    </row>
    <row r="10108" spans="2:2" ht="15.75" customHeight="1" x14ac:dyDescent="0.2">
      <c r="B10108" s="9"/>
    </row>
    <row r="10109" spans="2:2" ht="15.75" customHeight="1" x14ac:dyDescent="0.2">
      <c r="B10109" s="9"/>
    </row>
    <row r="10110" spans="2:2" ht="15.75" customHeight="1" x14ac:dyDescent="0.2">
      <c r="B10110" s="9"/>
    </row>
    <row r="10111" spans="2:2" ht="15.75" customHeight="1" x14ac:dyDescent="0.2">
      <c r="B10111" s="9"/>
    </row>
    <row r="10112" spans="2:2" ht="15.75" customHeight="1" x14ac:dyDescent="0.2">
      <c r="B10112" s="9"/>
    </row>
    <row r="10113" spans="2:2" ht="15.75" customHeight="1" x14ac:dyDescent="0.2">
      <c r="B10113" s="9"/>
    </row>
    <row r="10114" spans="2:2" ht="15.75" customHeight="1" x14ac:dyDescent="0.2">
      <c r="B10114" s="9"/>
    </row>
    <row r="10115" spans="2:2" ht="15.75" customHeight="1" x14ac:dyDescent="0.2">
      <c r="B10115" s="9"/>
    </row>
    <row r="10116" spans="2:2" ht="15.75" customHeight="1" x14ac:dyDescent="0.2">
      <c r="B10116" s="9"/>
    </row>
    <row r="10117" spans="2:2" ht="15.75" customHeight="1" x14ac:dyDescent="0.2">
      <c r="B10117" s="9"/>
    </row>
    <row r="10118" spans="2:2" ht="15.75" customHeight="1" x14ac:dyDescent="0.2">
      <c r="B10118" s="9"/>
    </row>
    <row r="10119" spans="2:2" ht="15.75" customHeight="1" x14ac:dyDescent="0.2">
      <c r="B10119" s="9"/>
    </row>
    <row r="10120" spans="2:2" ht="15.75" customHeight="1" x14ac:dyDescent="0.2">
      <c r="B10120" s="9"/>
    </row>
    <row r="10121" spans="2:2" ht="15.75" customHeight="1" x14ac:dyDescent="0.2">
      <c r="B10121" s="9"/>
    </row>
    <row r="10122" spans="2:2" ht="15.75" customHeight="1" x14ac:dyDescent="0.2">
      <c r="B10122" s="9"/>
    </row>
    <row r="10123" spans="2:2" ht="15.75" customHeight="1" x14ac:dyDescent="0.2">
      <c r="B10123" s="9"/>
    </row>
    <row r="10124" spans="2:2" ht="15.75" customHeight="1" x14ac:dyDescent="0.2">
      <c r="B10124" s="9"/>
    </row>
    <row r="10125" spans="2:2" ht="15.75" customHeight="1" x14ac:dyDescent="0.2">
      <c r="B10125" s="9"/>
    </row>
    <row r="10126" spans="2:2" ht="15.75" customHeight="1" x14ac:dyDescent="0.2">
      <c r="B10126" s="9"/>
    </row>
    <row r="10127" spans="2:2" ht="15.75" customHeight="1" x14ac:dyDescent="0.2">
      <c r="B10127" s="9"/>
    </row>
    <row r="10128" spans="2:2" ht="15.75" customHeight="1" x14ac:dyDescent="0.2">
      <c r="B10128" s="9"/>
    </row>
    <row r="10129" spans="2:2" ht="15.75" customHeight="1" x14ac:dyDescent="0.2">
      <c r="B10129" s="9"/>
    </row>
    <row r="10130" spans="2:2" ht="15.75" customHeight="1" x14ac:dyDescent="0.2">
      <c r="B10130" s="9"/>
    </row>
    <row r="10131" spans="2:2" ht="15.75" customHeight="1" x14ac:dyDescent="0.2">
      <c r="B10131" s="9"/>
    </row>
    <row r="10132" spans="2:2" ht="15.75" customHeight="1" x14ac:dyDescent="0.2">
      <c r="B10132" s="9"/>
    </row>
    <row r="10133" spans="2:2" ht="15.75" customHeight="1" x14ac:dyDescent="0.2">
      <c r="B10133" s="9"/>
    </row>
    <row r="10134" spans="2:2" ht="15.75" customHeight="1" x14ac:dyDescent="0.2">
      <c r="B10134" s="9"/>
    </row>
    <row r="10135" spans="2:2" ht="15.75" customHeight="1" x14ac:dyDescent="0.2">
      <c r="B10135" s="9"/>
    </row>
    <row r="10136" spans="2:2" ht="15.75" customHeight="1" x14ac:dyDescent="0.2">
      <c r="B10136" s="9"/>
    </row>
    <row r="10137" spans="2:2" ht="15.75" customHeight="1" x14ac:dyDescent="0.2">
      <c r="B10137" s="9"/>
    </row>
    <row r="10138" spans="2:2" ht="15.75" customHeight="1" x14ac:dyDescent="0.2">
      <c r="B10138" s="9"/>
    </row>
    <row r="10139" spans="2:2" ht="15.75" customHeight="1" x14ac:dyDescent="0.2">
      <c r="B10139" s="9"/>
    </row>
    <row r="10140" spans="2:2" ht="15.75" customHeight="1" x14ac:dyDescent="0.2">
      <c r="B10140" s="9"/>
    </row>
    <row r="10141" spans="2:2" ht="15.75" customHeight="1" x14ac:dyDescent="0.2">
      <c r="B10141" s="9"/>
    </row>
    <row r="10142" spans="2:2" ht="15.75" customHeight="1" x14ac:dyDescent="0.2">
      <c r="B10142" s="9"/>
    </row>
    <row r="10143" spans="2:2" ht="15.75" customHeight="1" x14ac:dyDescent="0.2">
      <c r="B10143" s="9"/>
    </row>
    <row r="10144" spans="2:2" ht="15.75" customHeight="1" x14ac:dyDescent="0.2">
      <c r="B10144" s="9"/>
    </row>
    <row r="10145" spans="2:2" ht="15.75" customHeight="1" x14ac:dyDescent="0.2">
      <c r="B10145" s="9"/>
    </row>
    <row r="10146" spans="2:2" ht="15.75" customHeight="1" x14ac:dyDescent="0.2">
      <c r="B10146" s="9"/>
    </row>
    <row r="10147" spans="2:2" ht="15.75" customHeight="1" x14ac:dyDescent="0.2">
      <c r="B10147" s="9"/>
    </row>
    <row r="10148" spans="2:2" ht="15.75" customHeight="1" x14ac:dyDescent="0.2">
      <c r="B10148" s="9"/>
    </row>
    <row r="10149" spans="2:2" ht="15.75" customHeight="1" x14ac:dyDescent="0.2">
      <c r="B10149" s="9"/>
    </row>
    <row r="10150" spans="2:2" ht="15.75" customHeight="1" x14ac:dyDescent="0.2">
      <c r="B10150" s="9"/>
    </row>
    <row r="10151" spans="2:2" ht="15.75" customHeight="1" x14ac:dyDescent="0.2">
      <c r="B10151" s="9"/>
    </row>
    <row r="10152" spans="2:2" ht="15.75" customHeight="1" x14ac:dyDescent="0.2">
      <c r="B10152" s="9"/>
    </row>
    <row r="10153" spans="2:2" ht="15.75" customHeight="1" x14ac:dyDescent="0.2">
      <c r="B10153" s="9"/>
    </row>
    <row r="10154" spans="2:2" ht="15.75" customHeight="1" x14ac:dyDescent="0.2">
      <c r="B10154" s="9"/>
    </row>
    <row r="10155" spans="2:2" ht="15.75" customHeight="1" x14ac:dyDescent="0.2">
      <c r="B10155" s="9"/>
    </row>
    <row r="10156" spans="2:2" ht="15.75" customHeight="1" x14ac:dyDescent="0.2">
      <c r="B10156" s="9"/>
    </row>
    <row r="10157" spans="2:2" ht="15.75" customHeight="1" x14ac:dyDescent="0.2">
      <c r="B10157" s="9"/>
    </row>
    <row r="10158" spans="2:2" ht="15.75" customHeight="1" x14ac:dyDescent="0.2">
      <c r="B10158" s="9"/>
    </row>
    <row r="10159" spans="2:2" ht="15.75" customHeight="1" x14ac:dyDescent="0.2">
      <c r="B10159" s="9"/>
    </row>
    <row r="10160" spans="2:2" ht="15.75" customHeight="1" x14ac:dyDescent="0.2">
      <c r="B10160" s="9"/>
    </row>
    <row r="10161" spans="2:2" ht="15.75" customHeight="1" x14ac:dyDescent="0.2">
      <c r="B10161" s="9"/>
    </row>
    <row r="10162" spans="2:2" ht="15.75" customHeight="1" x14ac:dyDescent="0.2">
      <c r="B10162" s="9"/>
    </row>
    <row r="10163" spans="2:2" ht="15.75" customHeight="1" x14ac:dyDescent="0.2">
      <c r="B10163" s="9"/>
    </row>
    <row r="10164" spans="2:2" ht="15.75" customHeight="1" x14ac:dyDescent="0.2">
      <c r="B10164" s="9"/>
    </row>
    <row r="10165" spans="2:2" ht="15.75" customHeight="1" x14ac:dyDescent="0.2">
      <c r="B10165" s="9"/>
    </row>
    <row r="10166" spans="2:2" ht="15.75" customHeight="1" x14ac:dyDescent="0.2">
      <c r="B10166" s="9"/>
    </row>
    <row r="10167" spans="2:2" ht="15.75" customHeight="1" x14ac:dyDescent="0.2">
      <c r="B10167" s="9"/>
    </row>
    <row r="10168" spans="2:2" ht="15.75" customHeight="1" x14ac:dyDescent="0.2">
      <c r="B10168" s="9"/>
    </row>
    <row r="10169" spans="2:2" ht="15.75" customHeight="1" x14ac:dyDescent="0.2">
      <c r="B10169" s="9"/>
    </row>
    <row r="10170" spans="2:2" ht="15.75" customHeight="1" x14ac:dyDescent="0.2">
      <c r="B10170" s="9"/>
    </row>
    <row r="10171" spans="2:2" ht="15.75" customHeight="1" x14ac:dyDescent="0.2">
      <c r="B10171" s="9"/>
    </row>
    <row r="10172" spans="2:2" ht="15.75" customHeight="1" x14ac:dyDescent="0.2">
      <c r="B10172" s="9"/>
    </row>
    <row r="10173" spans="2:2" ht="15.75" customHeight="1" x14ac:dyDescent="0.2">
      <c r="B10173" s="9"/>
    </row>
    <row r="10174" spans="2:2" ht="15.75" customHeight="1" x14ac:dyDescent="0.2">
      <c r="B10174" s="9"/>
    </row>
    <row r="10175" spans="2:2" ht="15.75" customHeight="1" x14ac:dyDescent="0.2">
      <c r="B10175" s="9"/>
    </row>
    <row r="10176" spans="2:2" ht="15.75" customHeight="1" x14ac:dyDescent="0.2">
      <c r="B10176" s="9"/>
    </row>
    <row r="10177" spans="2:2" ht="15.75" customHeight="1" x14ac:dyDescent="0.2">
      <c r="B10177" s="9"/>
    </row>
    <row r="10178" spans="2:2" ht="15.75" customHeight="1" x14ac:dyDescent="0.2">
      <c r="B10178" s="9"/>
    </row>
    <row r="10179" spans="2:2" ht="15.75" customHeight="1" x14ac:dyDescent="0.2">
      <c r="B10179" s="9"/>
    </row>
    <row r="10180" spans="2:2" ht="15.75" customHeight="1" x14ac:dyDescent="0.2">
      <c r="B10180" s="9"/>
    </row>
    <row r="10181" spans="2:2" ht="15.75" customHeight="1" x14ac:dyDescent="0.2">
      <c r="B10181" s="9"/>
    </row>
    <row r="10182" spans="2:2" ht="15.75" customHeight="1" x14ac:dyDescent="0.2">
      <c r="B10182" s="9"/>
    </row>
    <row r="10183" spans="2:2" ht="15.75" customHeight="1" x14ac:dyDescent="0.2">
      <c r="B10183" s="9"/>
    </row>
    <row r="10184" spans="2:2" ht="15.75" customHeight="1" x14ac:dyDescent="0.2">
      <c r="B10184" s="9"/>
    </row>
    <row r="10185" spans="2:2" ht="15.75" customHeight="1" x14ac:dyDescent="0.2">
      <c r="B10185" s="9"/>
    </row>
    <row r="10186" spans="2:2" ht="15.75" customHeight="1" x14ac:dyDescent="0.2">
      <c r="B10186" s="9"/>
    </row>
    <row r="10187" spans="2:2" ht="15.75" customHeight="1" x14ac:dyDescent="0.2">
      <c r="B10187" s="9"/>
    </row>
    <row r="10188" spans="2:2" ht="15.75" customHeight="1" x14ac:dyDescent="0.2">
      <c r="B10188" s="9"/>
    </row>
    <row r="10189" spans="2:2" ht="15.75" customHeight="1" x14ac:dyDescent="0.2">
      <c r="B10189" s="9"/>
    </row>
    <row r="10190" spans="2:2" ht="15.75" customHeight="1" x14ac:dyDescent="0.2">
      <c r="B10190" s="9"/>
    </row>
    <row r="10191" spans="2:2" ht="15.75" customHeight="1" x14ac:dyDescent="0.2">
      <c r="B10191" s="9"/>
    </row>
    <row r="10192" spans="2:2" ht="15.75" customHeight="1" x14ac:dyDescent="0.2">
      <c r="B10192" s="9"/>
    </row>
    <row r="10193" spans="2:2" ht="15.75" customHeight="1" x14ac:dyDescent="0.2">
      <c r="B10193" s="9"/>
    </row>
    <row r="10194" spans="2:2" ht="15.75" customHeight="1" x14ac:dyDescent="0.2">
      <c r="B10194" s="9"/>
    </row>
    <row r="10195" spans="2:2" ht="15.75" customHeight="1" x14ac:dyDescent="0.2">
      <c r="B10195" s="9"/>
    </row>
    <row r="10196" spans="2:2" ht="15.75" customHeight="1" x14ac:dyDescent="0.2">
      <c r="B10196" s="9"/>
    </row>
    <row r="10197" spans="2:2" ht="15.75" customHeight="1" x14ac:dyDescent="0.2">
      <c r="B10197" s="9"/>
    </row>
    <row r="10198" spans="2:2" ht="15.75" customHeight="1" x14ac:dyDescent="0.2">
      <c r="B10198" s="9"/>
    </row>
    <row r="10199" spans="2:2" ht="15.75" customHeight="1" x14ac:dyDescent="0.2">
      <c r="B10199" s="9"/>
    </row>
    <row r="10200" spans="2:2" ht="15.75" customHeight="1" x14ac:dyDescent="0.2">
      <c r="B10200" s="9"/>
    </row>
    <row r="10201" spans="2:2" ht="15.75" customHeight="1" x14ac:dyDescent="0.2">
      <c r="B10201" s="9"/>
    </row>
    <row r="10202" spans="2:2" ht="15.75" customHeight="1" x14ac:dyDescent="0.2">
      <c r="B10202" s="9"/>
    </row>
    <row r="10203" spans="2:2" ht="15.75" customHeight="1" x14ac:dyDescent="0.2">
      <c r="B10203" s="9"/>
    </row>
    <row r="10204" spans="2:2" ht="15.75" customHeight="1" x14ac:dyDescent="0.2">
      <c r="B10204" s="9"/>
    </row>
    <row r="10205" spans="2:2" ht="15.75" customHeight="1" x14ac:dyDescent="0.2">
      <c r="B10205" s="9"/>
    </row>
    <row r="10206" spans="2:2" ht="15.75" customHeight="1" x14ac:dyDescent="0.2">
      <c r="B10206" s="9"/>
    </row>
    <row r="10207" spans="2:2" ht="15.75" customHeight="1" x14ac:dyDescent="0.2">
      <c r="B10207" s="9"/>
    </row>
    <row r="10208" spans="2:2" ht="15.75" customHeight="1" x14ac:dyDescent="0.2">
      <c r="B10208" s="9"/>
    </row>
    <row r="10209" spans="2:2" ht="15.75" customHeight="1" x14ac:dyDescent="0.2">
      <c r="B10209" s="9"/>
    </row>
    <row r="10210" spans="2:2" ht="15.75" customHeight="1" x14ac:dyDescent="0.2">
      <c r="B10210" s="9"/>
    </row>
    <row r="10211" spans="2:2" ht="15.75" customHeight="1" x14ac:dyDescent="0.2">
      <c r="B10211" s="9"/>
    </row>
    <row r="10212" spans="2:2" ht="15.75" customHeight="1" x14ac:dyDescent="0.2">
      <c r="B10212" s="9"/>
    </row>
    <row r="10213" spans="2:2" ht="15.75" customHeight="1" x14ac:dyDescent="0.2">
      <c r="B10213" s="9"/>
    </row>
    <row r="10214" spans="2:2" ht="15.75" customHeight="1" x14ac:dyDescent="0.2">
      <c r="B10214" s="9"/>
    </row>
    <row r="10215" spans="2:2" ht="15.75" customHeight="1" x14ac:dyDescent="0.2">
      <c r="B10215" s="9"/>
    </row>
    <row r="10216" spans="2:2" ht="15.75" customHeight="1" x14ac:dyDescent="0.2">
      <c r="B10216" s="9"/>
    </row>
    <row r="10217" spans="2:2" ht="15.75" customHeight="1" x14ac:dyDescent="0.2">
      <c r="B10217" s="9"/>
    </row>
    <row r="10218" spans="2:2" ht="15.75" customHeight="1" x14ac:dyDescent="0.2">
      <c r="B10218" s="9"/>
    </row>
    <row r="10219" spans="2:2" ht="15.75" customHeight="1" x14ac:dyDescent="0.2">
      <c r="B10219" s="9"/>
    </row>
    <row r="10220" spans="2:2" ht="15.75" customHeight="1" x14ac:dyDescent="0.2">
      <c r="B10220" s="9"/>
    </row>
    <row r="10221" spans="2:2" ht="15.75" customHeight="1" x14ac:dyDescent="0.2">
      <c r="B10221" s="9"/>
    </row>
    <row r="10222" spans="2:2" ht="15.75" customHeight="1" x14ac:dyDescent="0.2">
      <c r="B10222" s="9"/>
    </row>
    <row r="10223" spans="2:2" ht="15.75" customHeight="1" x14ac:dyDescent="0.2">
      <c r="B10223" s="9"/>
    </row>
    <row r="10224" spans="2:2" ht="15.75" customHeight="1" x14ac:dyDescent="0.2">
      <c r="B10224" s="9"/>
    </row>
    <row r="10225" spans="2:2" ht="15.75" customHeight="1" x14ac:dyDescent="0.2">
      <c r="B10225" s="9"/>
    </row>
    <row r="10226" spans="2:2" ht="15.75" customHeight="1" x14ac:dyDescent="0.2">
      <c r="B10226" s="9"/>
    </row>
    <row r="10227" spans="2:2" ht="15.75" customHeight="1" x14ac:dyDescent="0.2">
      <c r="B10227" s="9"/>
    </row>
    <row r="10228" spans="2:2" ht="15.75" customHeight="1" x14ac:dyDescent="0.2">
      <c r="B10228" s="9"/>
    </row>
    <row r="10229" spans="2:2" ht="15.75" customHeight="1" x14ac:dyDescent="0.2">
      <c r="B10229" s="9"/>
    </row>
    <row r="10230" spans="2:2" ht="15.75" customHeight="1" x14ac:dyDescent="0.2">
      <c r="B10230" s="9"/>
    </row>
    <row r="10231" spans="2:2" ht="15.75" customHeight="1" x14ac:dyDescent="0.2">
      <c r="B10231" s="9"/>
    </row>
    <row r="10232" spans="2:2" ht="15.75" customHeight="1" x14ac:dyDescent="0.2">
      <c r="B10232" s="9"/>
    </row>
    <row r="10233" spans="2:2" ht="15.75" customHeight="1" x14ac:dyDescent="0.2">
      <c r="B10233" s="9"/>
    </row>
    <row r="10234" spans="2:2" ht="15.75" customHeight="1" x14ac:dyDescent="0.2">
      <c r="B10234" s="9"/>
    </row>
    <row r="10235" spans="2:2" ht="15.75" customHeight="1" x14ac:dyDescent="0.2">
      <c r="B10235" s="9"/>
    </row>
    <row r="10236" spans="2:2" ht="15.75" customHeight="1" x14ac:dyDescent="0.2">
      <c r="B10236" s="9"/>
    </row>
    <row r="10237" spans="2:2" ht="15.75" customHeight="1" x14ac:dyDescent="0.2">
      <c r="B10237" s="9"/>
    </row>
    <row r="10238" spans="2:2" ht="15.75" customHeight="1" x14ac:dyDescent="0.2">
      <c r="B10238" s="9"/>
    </row>
    <row r="10239" spans="2:2" ht="15.75" customHeight="1" x14ac:dyDescent="0.2">
      <c r="B10239" s="9"/>
    </row>
    <row r="10240" spans="2:2" ht="15.75" customHeight="1" x14ac:dyDescent="0.2">
      <c r="B10240" s="9"/>
    </row>
    <row r="10241" spans="2:2" ht="15.75" customHeight="1" x14ac:dyDescent="0.2">
      <c r="B10241" s="9"/>
    </row>
    <row r="10242" spans="2:2" ht="15.75" customHeight="1" x14ac:dyDescent="0.2">
      <c r="B10242" s="9"/>
    </row>
    <row r="10243" spans="2:2" ht="15.75" customHeight="1" x14ac:dyDescent="0.2">
      <c r="B10243" s="9"/>
    </row>
    <row r="10244" spans="2:2" ht="15.75" customHeight="1" x14ac:dyDescent="0.2">
      <c r="B10244" s="9"/>
    </row>
    <row r="10245" spans="2:2" ht="15.75" customHeight="1" x14ac:dyDescent="0.2">
      <c r="B10245" s="9"/>
    </row>
    <row r="10246" spans="2:2" ht="15.75" customHeight="1" x14ac:dyDescent="0.2">
      <c r="B10246" s="9"/>
    </row>
    <row r="10247" spans="2:2" ht="15.75" customHeight="1" x14ac:dyDescent="0.2">
      <c r="B10247" s="9"/>
    </row>
    <row r="10248" spans="2:2" ht="15.75" customHeight="1" x14ac:dyDescent="0.2">
      <c r="B10248" s="9"/>
    </row>
    <row r="10249" spans="2:2" ht="15.75" customHeight="1" x14ac:dyDescent="0.2">
      <c r="B10249" s="9"/>
    </row>
    <row r="10250" spans="2:2" ht="15.75" customHeight="1" x14ac:dyDescent="0.2">
      <c r="B10250" s="9"/>
    </row>
    <row r="10251" spans="2:2" ht="15.75" customHeight="1" x14ac:dyDescent="0.2">
      <c r="B10251" s="9"/>
    </row>
    <row r="10252" spans="2:2" ht="15.75" customHeight="1" x14ac:dyDescent="0.2">
      <c r="B10252" s="9"/>
    </row>
    <row r="10253" spans="2:2" ht="15.75" customHeight="1" x14ac:dyDescent="0.2">
      <c r="B10253" s="9"/>
    </row>
    <row r="10254" spans="2:2" ht="15.75" customHeight="1" x14ac:dyDescent="0.2">
      <c r="B10254" s="9"/>
    </row>
    <row r="10255" spans="2:2" ht="15.75" customHeight="1" x14ac:dyDescent="0.2">
      <c r="B10255" s="9"/>
    </row>
    <row r="10256" spans="2:2" ht="15.75" customHeight="1" x14ac:dyDescent="0.2">
      <c r="B10256" s="9"/>
    </row>
    <row r="10257" spans="2:2" ht="15.75" customHeight="1" x14ac:dyDescent="0.2">
      <c r="B10257" s="9"/>
    </row>
    <row r="10258" spans="2:2" ht="15.75" customHeight="1" x14ac:dyDescent="0.2">
      <c r="B10258" s="9"/>
    </row>
    <row r="10259" spans="2:2" ht="15.75" customHeight="1" x14ac:dyDescent="0.2">
      <c r="B10259" s="9"/>
    </row>
    <row r="10260" spans="2:2" ht="15.75" customHeight="1" x14ac:dyDescent="0.2">
      <c r="B10260" s="9"/>
    </row>
    <row r="10261" spans="2:2" ht="15.75" customHeight="1" x14ac:dyDescent="0.2">
      <c r="B10261" s="9"/>
    </row>
    <row r="10262" spans="2:2" ht="15.75" customHeight="1" x14ac:dyDescent="0.2">
      <c r="B10262" s="9"/>
    </row>
    <row r="10263" spans="2:2" ht="15.75" customHeight="1" x14ac:dyDescent="0.2">
      <c r="B10263" s="9"/>
    </row>
    <row r="10264" spans="2:2" ht="15.75" customHeight="1" x14ac:dyDescent="0.2">
      <c r="B10264" s="9"/>
    </row>
    <row r="10265" spans="2:2" ht="15.75" customHeight="1" x14ac:dyDescent="0.2">
      <c r="B10265" s="9"/>
    </row>
    <row r="10266" spans="2:2" ht="15.75" customHeight="1" x14ac:dyDescent="0.2">
      <c r="B10266" s="9"/>
    </row>
    <row r="10267" spans="2:2" ht="15.75" customHeight="1" x14ac:dyDescent="0.2">
      <c r="B10267" s="9"/>
    </row>
    <row r="10268" spans="2:2" ht="15.75" customHeight="1" x14ac:dyDescent="0.2">
      <c r="B10268" s="9"/>
    </row>
    <row r="10269" spans="2:2" ht="15.75" customHeight="1" x14ac:dyDescent="0.2">
      <c r="B10269" s="9"/>
    </row>
    <row r="10270" spans="2:2" ht="15.75" customHeight="1" x14ac:dyDescent="0.2">
      <c r="B10270" s="9"/>
    </row>
    <row r="10271" spans="2:2" ht="15.75" customHeight="1" x14ac:dyDescent="0.2">
      <c r="B10271" s="9"/>
    </row>
    <row r="10272" spans="2:2" ht="15.75" customHeight="1" x14ac:dyDescent="0.2">
      <c r="B10272" s="9"/>
    </row>
    <row r="10273" spans="2:2" ht="15.75" customHeight="1" x14ac:dyDescent="0.2">
      <c r="B10273" s="9"/>
    </row>
    <row r="10274" spans="2:2" ht="15.75" customHeight="1" x14ac:dyDescent="0.2">
      <c r="B10274" s="9"/>
    </row>
    <row r="10275" spans="2:2" ht="15.75" customHeight="1" x14ac:dyDescent="0.2">
      <c r="B10275" s="9"/>
    </row>
    <row r="10276" spans="2:2" ht="15.75" customHeight="1" x14ac:dyDescent="0.2">
      <c r="B10276" s="9"/>
    </row>
    <row r="10277" spans="2:2" ht="15.75" customHeight="1" x14ac:dyDescent="0.2">
      <c r="B10277" s="9"/>
    </row>
    <row r="10278" spans="2:2" ht="15.75" customHeight="1" x14ac:dyDescent="0.2">
      <c r="B10278" s="9"/>
    </row>
    <row r="10279" spans="2:2" ht="15.75" customHeight="1" x14ac:dyDescent="0.2">
      <c r="B10279" s="9"/>
    </row>
    <row r="10280" spans="2:2" ht="15.75" customHeight="1" x14ac:dyDescent="0.2">
      <c r="B10280" s="9"/>
    </row>
    <row r="10281" spans="2:2" ht="15.75" customHeight="1" x14ac:dyDescent="0.2">
      <c r="B10281" s="9"/>
    </row>
    <row r="10282" spans="2:2" ht="15.75" customHeight="1" x14ac:dyDescent="0.2">
      <c r="B10282" s="9"/>
    </row>
    <row r="10283" spans="2:2" ht="15.75" customHeight="1" x14ac:dyDescent="0.2">
      <c r="B10283" s="9"/>
    </row>
    <row r="10284" spans="2:2" ht="15.75" customHeight="1" x14ac:dyDescent="0.2">
      <c r="B10284" s="9"/>
    </row>
    <row r="10285" spans="2:2" ht="15.75" customHeight="1" x14ac:dyDescent="0.2">
      <c r="B10285" s="9"/>
    </row>
    <row r="10286" spans="2:2" ht="15.75" customHeight="1" x14ac:dyDescent="0.2">
      <c r="B10286" s="9"/>
    </row>
    <row r="10287" spans="2:2" ht="15.75" customHeight="1" x14ac:dyDescent="0.2">
      <c r="B10287" s="9"/>
    </row>
    <row r="10288" spans="2:2" ht="15.75" customHeight="1" x14ac:dyDescent="0.2">
      <c r="B10288" s="9"/>
    </row>
    <row r="10289" spans="2:2" ht="15.75" customHeight="1" x14ac:dyDescent="0.2">
      <c r="B10289" s="9"/>
    </row>
    <row r="10290" spans="2:2" ht="15.75" customHeight="1" x14ac:dyDescent="0.2">
      <c r="B10290" s="9"/>
    </row>
    <row r="10291" spans="2:2" ht="15.75" customHeight="1" x14ac:dyDescent="0.2">
      <c r="B10291" s="9"/>
    </row>
    <row r="10292" spans="2:2" ht="15.75" customHeight="1" x14ac:dyDescent="0.2">
      <c r="B10292" s="9"/>
    </row>
    <row r="10293" spans="2:2" ht="15.75" customHeight="1" x14ac:dyDescent="0.2">
      <c r="B10293" s="9"/>
    </row>
    <row r="10294" spans="2:2" ht="15.75" customHeight="1" x14ac:dyDescent="0.2">
      <c r="B10294" s="9"/>
    </row>
    <row r="10295" spans="2:2" ht="15.75" customHeight="1" x14ac:dyDescent="0.2">
      <c r="B10295" s="9"/>
    </row>
    <row r="10296" spans="2:2" ht="15.75" customHeight="1" x14ac:dyDescent="0.2">
      <c r="B10296" s="9"/>
    </row>
    <row r="10297" spans="2:2" ht="15.75" customHeight="1" x14ac:dyDescent="0.2">
      <c r="B10297" s="9"/>
    </row>
    <row r="10298" spans="2:2" ht="15.75" customHeight="1" x14ac:dyDescent="0.2">
      <c r="B10298" s="9"/>
    </row>
    <row r="10299" spans="2:2" ht="15.75" customHeight="1" x14ac:dyDescent="0.2">
      <c r="B10299" s="9"/>
    </row>
    <row r="10300" spans="2:2" ht="15.75" customHeight="1" x14ac:dyDescent="0.2">
      <c r="B10300" s="9"/>
    </row>
    <row r="10301" spans="2:2" ht="15.75" customHeight="1" x14ac:dyDescent="0.2">
      <c r="B10301" s="9"/>
    </row>
    <row r="10302" spans="2:2" ht="15.75" customHeight="1" x14ac:dyDescent="0.2">
      <c r="B10302" s="9"/>
    </row>
    <row r="10303" spans="2:2" ht="15.75" customHeight="1" x14ac:dyDescent="0.2">
      <c r="B10303" s="9"/>
    </row>
    <row r="10304" spans="2:2" ht="15.75" customHeight="1" x14ac:dyDescent="0.2">
      <c r="B10304" s="9"/>
    </row>
    <row r="10305" spans="2:2" ht="15.75" customHeight="1" x14ac:dyDescent="0.2">
      <c r="B10305" s="9"/>
    </row>
    <row r="10306" spans="2:2" ht="15.75" customHeight="1" x14ac:dyDescent="0.2">
      <c r="B10306" s="9"/>
    </row>
    <row r="10307" spans="2:2" ht="15.75" customHeight="1" x14ac:dyDescent="0.2">
      <c r="B10307" s="9"/>
    </row>
    <row r="10308" spans="2:2" ht="15.75" customHeight="1" x14ac:dyDescent="0.2">
      <c r="B10308" s="9"/>
    </row>
    <row r="10309" spans="2:2" ht="15.75" customHeight="1" x14ac:dyDescent="0.2">
      <c r="B10309" s="9"/>
    </row>
    <row r="10310" spans="2:2" ht="15.75" customHeight="1" x14ac:dyDescent="0.2">
      <c r="B10310" s="9"/>
    </row>
    <row r="10311" spans="2:2" ht="15.75" customHeight="1" x14ac:dyDescent="0.2">
      <c r="B10311" s="9"/>
    </row>
    <row r="10312" spans="2:2" ht="15.75" customHeight="1" x14ac:dyDescent="0.2">
      <c r="B10312" s="9"/>
    </row>
    <row r="10313" spans="2:2" ht="15.75" customHeight="1" x14ac:dyDescent="0.2">
      <c r="B10313" s="9"/>
    </row>
    <row r="10314" spans="2:2" ht="15.75" customHeight="1" x14ac:dyDescent="0.2">
      <c r="B10314" s="9"/>
    </row>
    <row r="10315" spans="2:2" ht="15.75" customHeight="1" x14ac:dyDescent="0.2">
      <c r="B10315" s="9"/>
    </row>
    <row r="10316" spans="2:2" ht="15.75" customHeight="1" x14ac:dyDescent="0.2">
      <c r="B10316" s="9"/>
    </row>
    <row r="10317" spans="2:2" ht="15.75" customHeight="1" x14ac:dyDescent="0.2">
      <c r="B10317" s="9"/>
    </row>
    <row r="10318" spans="2:2" ht="15.75" customHeight="1" x14ac:dyDescent="0.2">
      <c r="B10318" s="9"/>
    </row>
    <row r="10319" spans="2:2" ht="15.75" customHeight="1" x14ac:dyDescent="0.2">
      <c r="B10319" s="9"/>
    </row>
    <row r="10320" spans="2:2" ht="15.75" customHeight="1" x14ac:dyDescent="0.2">
      <c r="B10320" s="9"/>
    </row>
    <row r="10321" spans="2:2" ht="15.75" customHeight="1" x14ac:dyDescent="0.2">
      <c r="B10321" s="9"/>
    </row>
    <row r="10322" spans="2:2" ht="15.75" customHeight="1" x14ac:dyDescent="0.2">
      <c r="B10322" s="9"/>
    </row>
    <row r="10323" spans="2:2" ht="15.75" customHeight="1" x14ac:dyDescent="0.2">
      <c r="B10323" s="9"/>
    </row>
    <row r="10324" spans="2:2" ht="15.75" customHeight="1" x14ac:dyDescent="0.2">
      <c r="B10324" s="9"/>
    </row>
    <row r="10325" spans="2:2" ht="15.75" customHeight="1" x14ac:dyDescent="0.2">
      <c r="B10325" s="9"/>
    </row>
    <row r="10326" spans="2:2" ht="15.75" customHeight="1" x14ac:dyDescent="0.2">
      <c r="B10326" s="9"/>
    </row>
    <row r="10327" spans="2:2" ht="15.75" customHeight="1" x14ac:dyDescent="0.2">
      <c r="B10327" s="9"/>
    </row>
    <row r="10328" spans="2:2" ht="15.75" customHeight="1" x14ac:dyDescent="0.2">
      <c r="B10328" s="9"/>
    </row>
    <row r="10329" spans="2:2" ht="15.75" customHeight="1" x14ac:dyDescent="0.2">
      <c r="B10329" s="9"/>
    </row>
    <row r="10330" spans="2:2" ht="15.75" customHeight="1" x14ac:dyDescent="0.2">
      <c r="B10330" s="9"/>
    </row>
    <row r="10331" spans="2:2" ht="15.75" customHeight="1" x14ac:dyDescent="0.2">
      <c r="B10331" s="9"/>
    </row>
    <row r="10332" spans="2:2" ht="15.75" customHeight="1" x14ac:dyDescent="0.2">
      <c r="B10332" s="9"/>
    </row>
    <row r="10333" spans="2:2" ht="15.75" customHeight="1" x14ac:dyDescent="0.2">
      <c r="B10333" s="9"/>
    </row>
    <row r="10334" spans="2:2" ht="15.75" customHeight="1" x14ac:dyDescent="0.2">
      <c r="B10334" s="9"/>
    </row>
    <row r="10335" spans="2:2" ht="15.75" customHeight="1" x14ac:dyDescent="0.2">
      <c r="B10335" s="9"/>
    </row>
    <row r="10336" spans="2:2" ht="15.75" customHeight="1" x14ac:dyDescent="0.2">
      <c r="B10336" s="9"/>
    </row>
    <row r="10337" spans="2:2" ht="15.75" customHeight="1" x14ac:dyDescent="0.2">
      <c r="B10337" s="9"/>
    </row>
    <row r="10338" spans="2:2" ht="15.75" customHeight="1" x14ac:dyDescent="0.2">
      <c r="B10338" s="9"/>
    </row>
    <row r="10339" spans="2:2" ht="15.75" customHeight="1" x14ac:dyDescent="0.2">
      <c r="B10339" s="9"/>
    </row>
    <row r="10340" spans="2:2" ht="15.75" customHeight="1" x14ac:dyDescent="0.2">
      <c r="B10340" s="9"/>
    </row>
    <row r="10341" spans="2:2" ht="15.75" customHeight="1" x14ac:dyDescent="0.2">
      <c r="B10341" s="9"/>
    </row>
    <row r="10342" spans="2:2" ht="15.75" customHeight="1" x14ac:dyDescent="0.2">
      <c r="B10342" s="9"/>
    </row>
    <row r="10343" spans="2:2" ht="15.75" customHeight="1" x14ac:dyDescent="0.2">
      <c r="B10343" s="9"/>
    </row>
    <row r="10344" spans="2:2" ht="15.75" customHeight="1" x14ac:dyDescent="0.2">
      <c r="B10344" s="9"/>
    </row>
    <row r="10345" spans="2:2" ht="15.75" customHeight="1" x14ac:dyDescent="0.2">
      <c r="B10345" s="9"/>
    </row>
    <row r="10346" spans="2:2" ht="15.75" customHeight="1" x14ac:dyDescent="0.2">
      <c r="B10346" s="9"/>
    </row>
    <row r="10347" spans="2:2" ht="15.75" customHeight="1" x14ac:dyDescent="0.2">
      <c r="B10347" s="9"/>
    </row>
    <row r="10348" spans="2:2" ht="15.75" customHeight="1" x14ac:dyDescent="0.2">
      <c r="B10348" s="9"/>
    </row>
    <row r="10349" spans="2:2" ht="15.75" customHeight="1" x14ac:dyDescent="0.2">
      <c r="B10349" s="9"/>
    </row>
    <row r="10350" spans="2:2" ht="15.75" customHeight="1" x14ac:dyDescent="0.2">
      <c r="B10350" s="9"/>
    </row>
    <row r="10351" spans="2:2" ht="15.75" customHeight="1" x14ac:dyDescent="0.2">
      <c r="B10351" s="9"/>
    </row>
    <row r="10352" spans="2:2" ht="15.75" customHeight="1" x14ac:dyDescent="0.2">
      <c r="B10352" s="9"/>
    </row>
    <row r="10353" spans="2:2" ht="15.75" customHeight="1" x14ac:dyDescent="0.2">
      <c r="B10353" s="9"/>
    </row>
    <row r="10354" spans="2:2" ht="15.75" customHeight="1" x14ac:dyDescent="0.2">
      <c r="B10354" s="9"/>
    </row>
    <row r="10355" spans="2:2" ht="15.75" customHeight="1" x14ac:dyDescent="0.2">
      <c r="B10355" s="9"/>
    </row>
    <row r="10356" spans="2:2" ht="15.75" customHeight="1" x14ac:dyDescent="0.2">
      <c r="B10356" s="9"/>
    </row>
    <row r="10357" spans="2:2" ht="15.75" customHeight="1" x14ac:dyDescent="0.2">
      <c r="B10357" s="9"/>
    </row>
    <row r="10358" spans="2:2" ht="15.75" customHeight="1" x14ac:dyDescent="0.2">
      <c r="B10358" s="9"/>
    </row>
    <row r="10359" spans="2:2" ht="15.75" customHeight="1" x14ac:dyDescent="0.2">
      <c r="B10359" s="9"/>
    </row>
    <row r="10360" spans="2:2" ht="15.75" customHeight="1" x14ac:dyDescent="0.2">
      <c r="B10360" s="9"/>
    </row>
    <row r="10361" spans="2:2" ht="15.75" customHeight="1" x14ac:dyDescent="0.2">
      <c r="B10361" s="9"/>
    </row>
    <row r="10362" spans="2:2" ht="15.75" customHeight="1" x14ac:dyDescent="0.2">
      <c r="B10362" s="9"/>
    </row>
    <row r="10363" spans="2:2" ht="15.75" customHeight="1" x14ac:dyDescent="0.2">
      <c r="B10363" s="9"/>
    </row>
    <row r="10364" spans="2:2" ht="15.75" customHeight="1" x14ac:dyDescent="0.2">
      <c r="B10364" s="9"/>
    </row>
    <row r="10365" spans="2:2" ht="15.75" customHeight="1" x14ac:dyDescent="0.2">
      <c r="B10365" s="9"/>
    </row>
    <row r="10366" spans="2:2" ht="15.75" customHeight="1" x14ac:dyDescent="0.2">
      <c r="B10366" s="9"/>
    </row>
    <row r="10367" spans="2:2" ht="15.75" customHeight="1" x14ac:dyDescent="0.2">
      <c r="B10367" s="9"/>
    </row>
    <row r="10368" spans="2:2" ht="15.75" customHeight="1" x14ac:dyDescent="0.2">
      <c r="B10368" s="9"/>
    </row>
    <row r="10369" spans="2:2" ht="15.75" customHeight="1" x14ac:dyDescent="0.2">
      <c r="B10369" s="9"/>
    </row>
    <row r="10370" spans="2:2" ht="15.75" customHeight="1" x14ac:dyDescent="0.2">
      <c r="B10370" s="9"/>
    </row>
    <row r="10371" spans="2:2" ht="15.75" customHeight="1" x14ac:dyDescent="0.2">
      <c r="B10371" s="9"/>
    </row>
    <row r="10372" spans="2:2" ht="15.75" customHeight="1" x14ac:dyDescent="0.2">
      <c r="B10372" s="9"/>
    </row>
    <row r="10373" spans="2:2" ht="15.75" customHeight="1" x14ac:dyDescent="0.2">
      <c r="B10373" s="9"/>
    </row>
    <row r="10374" spans="2:2" ht="15.75" customHeight="1" x14ac:dyDescent="0.2">
      <c r="B10374" s="9"/>
    </row>
    <row r="10375" spans="2:2" ht="15.75" customHeight="1" x14ac:dyDescent="0.2">
      <c r="B10375" s="9"/>
    </row>
    <row r="10376" spans="2:2" ht="15.75" customHeight="1" x14ac:dyDescent="0.2">
      <c r="B10376" s="9"/>
    </row>
    <row r="10377" spans="2:2" ht="15.75" customHeight="1" x14ac:dyDescent="0.2">
      <c r="B10377" s="9"/>
    </row>
    <row r="10378" spans="2:2" ht="15.75" customHeight="1" x14ac:dyDescent="0.2">
      <c r="B10378" s="9"/>
    </row>
    <row r="10379" spans="2:2" ht="15.75" customHeight="1" x14ac:dyDescent="0.2">
      <c r="B10379" s="9"/>
    </row>
    <row r="10380" spans="2:2" ht="15.75" customHeight="1" x14ac:dyDescent="0.2">
      <c r="B10380" s="9"/>
    </row>
    <row r="10381" spans="2:2" ht="15.75" customHeight="1" x14ac:dyDescent="0.2">
      <c r="B10381" s="9"/>
    </row>
    <row r="10382" spans="2:2" ht="15.75" customHeight="1" x14ac:dyDescent="0.2">
      <c r="B10382" s="9"/>
    </row>
    <row r="10383" spans="2:2" ht="15.75" customHeight="1" x14ac:dyDescent="0.2">
      <c r="B10383" s="9"/>
    </row>
    <row r="10384" spans="2:2" ht="15.75" customHeight="1" x14ac:dyDescent="0.2">
      <c r="B10384" s="9"/>
    </row>
    <row r="10385" spans="2:2" ht="15.75" customHeight="1" x14ac:dyDescent="0.2">
      <c r="B10385" s="9"/>
    </row>
    <row r="10386" spans="2:2" ht="15.75" customHeight="1" x14ac:dyDescent="0.2">
      <c r="B10386" s="9"/>
    </row>
    <row r="10387" spans="2:2" ht="15.75" customHeight="1" x14ac:dyDescent="0.2">
      <c r="B10387" s="9"/>
    </row>
    <row r="10388" spans="2:2" ht="15.75" customHeight="1" x14ac:dyDescent="0.2">
      <c r="B10388" s="9"/>
    </row>
    <row r="10389" spans="2:2" ht="15.75" customHeight="1" x14ac:dyDescent="0.2">
      <c r="B10389" s="9"/>
    </row>
    <row r="10390" spans="2:2" ht="15.75" customHeight="1" x14ac:dyDescent="0.2">
      <c r="B10390" s="9"/>
    </row>
    <row r="10391" spans="2:2" ht="15.75" customHeight="1" x14ac:dyDescent="0.2">
      <c r="B10391" s="9"/>
    </row>
    <row r="10392" spans="2:2" ht="15.75" customHeight="1" x14ac:dyDescent="0.2">
      <c r="B10392" s="9"/>
    </row>
    <row r="10393" spans="2:2" ht="15.75" customHeight="1" x14ac:dyDescent="0.2">
      <c r="B10393" s="9"/>
    </row>
    <row r="10394" spans="2:2" ht="15.75" customHeight="1" x14ac:dyDescent="0.2">
      <c r="B10394" s="9"/>
    </row>
    <row r="10395" spans="2:2" ht="15.75" customHeight="1" x14ac:dyDescent="0.2">
      <c r="B10395" s="9"/>
    </row>
    <row r="10396" spans="2:2" ht="15.75" customHeight="1" x14ac:dyDescent="0.2">
      <c r="B10396" s="9"/>
    </row>
    <row r="10397" spans="2:2" ht="15.75" customHeight="1" x14ac:dyDescent="0.2">
      <c r="B10397" s="9"/>
    </row>
    <row r="10398" spans="2:2" ht="15.75" customHeight="1" x14ac:dyDescent="0.2">
      <c r="B10398" s="9"/>
    </row>
    <row r="10399" spans="2:2" ht="15.75" customHeight="1" x14ac:dyDescent="0.2">
      <c r="B10399" s="9"/>
    </row>
    <row r="10400" spans="2:2" ht="15.75" customHeight="1" x14ac:dyDescent="0.2">
      <c r="B10400" s="9"/>
    </row>
    <row r="10401" spans="2:2" ht="15.75" customHeight="1" x14ac:dyDescent="0.2">
      <c r="B10401" s="9"/>
    </row>
    <row r="10402" spans="2:2" ht="15.75" customHeight="1" x14ac:dyDescent="0.2">
      <c r="B10402" s="9"/>
    </row>
    <row r="10403" spans="2:2" ht="15.75" customHeight="1" x14ac:dyDescent="0.2">
      <c r="B10403" s="9"/>
    </row>
    <row r="10404" spans="2:2" ht="15.75" customHeight="1" x14ac:dyDescent="0.2">
      <c r="B10404" s="9"/>
    </row>
    <row r="10405" spans="2:2" ht="15.75" customHeight="1" x14ac:dyDescent="0.2">
      <c r="B10405" s="9"/>
    </row>
    <row r="10406" spans="2:2" ht="15.75" customHeight="1" x14ac:dyDescent="0.2">
      <c r="B10406" s="9"/>
    </row>
    <row r="10407" spans="2:2" ht="15.75" customHeight="1" x14ac:dyDescent="0.2">
      <c r="B10407" s="9"/>
    </row>
    <row r="10408" spans="2:2" ht="15.75" customHeight="1" x14ac:dyDescent="0.2">
      <c r="B10408" s="9"/>
    </row>
    <row r="10409" spans="2:2" ht="15.75" customHeight="1" x14ac:dyDescent="0.2">
      <c r="B10409" s="9"/>
    </row>
    <row r="10410" spans="2:2" ht="15.75" customHeight="1" x14ac:dyDescent="0.2">
      <c r="B10410" s="9"/>
    </row>
    <row r="10411" spans="2:2" ht="15.75" customHeight="1" x14ac:dyDescent="0.2">
      <c r="B10411" s="9"/>
    </row>
    <row r="10412" spans="2:2" ht="15.75" customHeight="1" x14ac:dyDescent="0.2">
      <c r="B10412" s="9"/>
    </row>
    <row r="10413" spans="2:2" ht="15.75" customHeight="1" x14ac:dyDescent="0.2">
      <c r="B10413" s="9"/>
    </row>
    <row r="10414" spans="2:2" ht="15.75" customHeight="1" x14ac:dyDescent="0.2">
      <c r="B10414" s="9"/>
    </row>
    <row r="10415" spans="2:2" ht="15.75" customHeight="1" x14ac:dyDescent="0.2">
      <c r="B10415" s="9"/>
    </row>
    <row r="10416" spans="2:2" ht="15.75" customHeight="1" x14ac:dyDescent="0.2">
      <c r="B10416" s="9"/>
    </row>
    <row r="10417" spans="2:2" ht="15.75" customHeight="1" x14ac:dyDescent="0.2">
      <c r="B10417" s="9"/>
    </row>
    <row r="10418" spans="2:2" ht="15.75" customHeight="1" x14ac:dyDescent="0.2">
      <c r="B10418" s="9"/>
    </row>
    <row r="10419" spans="2:2" ht="15.75" customHeight="1" x14ac:dyDescent="0.2">
      <c r="B10419" s="9"/>
    </row>
    <row r="10420" spans="2:2" ht="15.75" customHeight="1" x14ac:dyDescent="0.2">
      <c r="B10420" s="9"/>
    </row>
    <row r="10421" spans="2:2" ht="15.75" customHeight="1" x14ac:dyDescent="0.2">
      <c r="B10421" s="9"/>
    </row>
    <row r="10422" spans="2:2" ht="15.75" customHeight="1" x14ac:dyDescent="0.2">
      <c r="B10422" s="9"/>
    </row>
    <row r="10423" spans="2:2" ht="15.75" customHeight="1" x14ac:dyDescent="0.2">
      <c r="B10423" s="9"/>
    </row>
    <row r="10424" spans="2:2" ht="15.75" customHeight="1" x14ac:dyDescent="0.2">
      <c r="B10424" s="9"/>
    </row>
    <row r="10425" spans="2:2" ht="15.75" customHeight="1" x14ac:dyDescent="0.2">
      <c r="B10425" s="9"/>
    </row>
    <row r="10426" spans="2:2" ht="15.75" customHeight="1" x14ac:dyDescent="0.2">
      <c r="B10426" s="9"/>
    </row>
    <row r="10427" spans="2:2" ht="15.75" customHeight="1" x14ac:dyDescent="0.2">
      <c r="B10427" s="9"/>
    </row>
    <row r="10428" spans="2:2" ht="15.75" customHeight="1" x14ac:dyDescent="0.2">
      <c r="B10428" s="9"/>
    </row>
    <row r="10429" spans="2:2" ht="15.75" customHeight="1" x14ac:dyDescent="0.2">
      <c r="B10429" s="9"/>
    </row>
    <row r="10430" spans="2:2" ht="15.75" customHeight="1" x14ac:dyDescent="0.2">
      <c r="B10430" s="9"/>
    </row>
    <row r="10431" spans="2:2" ht="15.75" customHeight="1" x14ac:dyDescent="0.2">
      <c r="B10431" s="9"/>
    </row>
    <row r="10432" spans="2:2" ht="15.75" customHeight="1" x14ac:dyDescent="0.2">
      <c r="B10432" s="9"/>
    </row>
    <row r="10433" spans="2:2" ht="15.75" customHeight="1" x14ac:dyDescent="0.2">
      <c r="B10433" s="9"/>
    </row>
    <row r="10434" spans="2:2" ht="15.75" customHeight="1" x14ac:dyDescent="0.2">
      <c r="B10434" s="9"/>
    </row>
    <row r="10435" spans="2:2" ht="15.75" customHeight="1" x14ac:dyDescent="0.2">
      <c r="B10435" s="9"/>
    </row>
    <row r="10436" spans="2:2" ht="15.75" customHeight="1" x14ac:dyDescent="0.2">
      <c r="B10436" s="9"/>
    </row>
    <row r="10437" spans="2:2" ht="15.75" customHeight="1" x14ac:dyDescent="0.2">
      <c r="B10437" s="9"/>
    </row>
    <row r="10438" spans="2:2" ht="15.75" customHeight="1" x14ac:dyDescent="0.2">
      <c r="B10438" s="9"/>
    </row>
    <row r="10439" spans="2:2" ht="15.75" customHeight="1" x14ac:dyDescent="0.2">
      <c r="B10439" s="9"/>
    </row>
    <row r="10440" spans="2:2" ht="15.75" customHeight="1" x14ac:dyDescent="0.2">
      <c r="B10440" s="9"/>
    </row>
    <row r="10441" spans="2:2" ht="15.75" customHeight="1" x14ac:dyDescent="0.2">
      <c r="B10441" s="9"/>
    </row>
    <row r="10442" spans="2:2" ht="15.75" customHeight="1" x14ac:dyDescent="0.2">
      <c r="B10442" s="9"/>
    </row>
    <row r="10443" spans="2:2" ht="15.75" customHeight="1" x14ac:dyDescent="0.2">
      <c r="B10443" s="9"/>
    </row>
    <row r="10444" spans="2:2" ht="15.75" customHeight="1" x14ac:dyDescent="0.2">
      <c r="B10444" s="9"/>
    </row>
    <row r="10445" spans="2:2" ht="15.75" customHeight="1" x14ac:dyDescent="0.2">
      <c r="B10445" s="9"/>
    </row>
    <row r="10446" spans="2:2" ht="15.75" customHeight="1" x14ac:dyDescent="0.2">
      <c r="B10446" s="9"/>
    </row>
    <row r="10447" spans="2:2" ht="15.75" customHeight="1" x14ac:dyDescent="0.2">
      <c r="B10447" s="9"/>
    </row>
    <row r="10448" spans="2:2" ht="15.75" customHeight="1" x14ac:dyDescent="0.2">
      <c r="B10448" s="9"/>
    </row>
    <row r="10449" spans="2:2" ht="15.75" customHeight="1" x14ac:dyDescent="0.2">
      <c r="B10449" s="9"/>
    </row>
    <row r="10450" spans="2:2" ht="15.75" customHeight="1" x14ac:dyDescent="0.2">
      <c r="B10450" s="9"/>
    </row>
    <row r="10451" spans="2:2" ht="15.75" customHeight="1" x14ac:dyDescent="0.2">
      <c r="B10451" s="9"/>
    </row>
    <row r="10452" spans="2:2" ht="15.75" customHeight="1" x14ac:dyDescent="0.2">
      <c r="B10452" s="9"/>
    </row>
    <row r="10453" spans="2:2" ht="15.75" customHeight="1" x14ac:dyDescent="0.2">
      <c r="B10453" s="9"/>
    </row>
    <row r="10454" spans="2:2" ht="15.75" customHeight="1" x14ac:dyDescent="0.2">
      <c r="B10454" s="9"/>
    </row>
    <row r="10455" spans="2:2" ht="15.75" customHeight="1" x14ac:dyDescent="0.2">
      <c r="B10455" s="9"/>
    </row>
    <row r="10456" spans="2:2" ht="15.75" customHeight="1" x14ac:dyDescent="0.2">
      <c r="B10456" s="9"/>
    </row>
    <row r="10457" spans="2:2" ht="15.75" customHeight="1" x14ac:dyDescent="0.2">
      <c r="B10457" s="9"/>
    </row>
    <row r="10458" spans="2:2" ht="15.75" customHeight="1" x14ac:dyDescent="0.2">
      <c r="B10458" s="9"/>
    </row>
    <row r="10459" spans="2:2" ht="15.75" customHeight="1" x14ac:dyDescent="0.2">
      <c r="B10459" s="9"/>
    </row>
    <row r="10460" spans="2:2" ht="15.75" customHeight="1" x14ac:dyDescent="0.2">
      <c r="B10460" s="9"/>
    </row>
    <row r="10461" spans="2:2" ht="15.75" customHeight="1" x14ac:dyDescent="0.2">
      <c r="B10461" s="9"/>
    </row>
    <row r="10462" spans="2:2" ht="15.75" customHeight="1" x14ac:dyDescent="0.2">
      <c r="B10462" s="9"/>
    </row>
    <row r="10463" spans="2:2" ht="15.75" customHeight="1" x14ac:dyDescent="0.2">
      <c r="B10463" s="9"/>
    </row>
    <row r="10464" spans="2:2" ht="15.75" customHeight="1" x14ac:dyDescent="0.2">
      <c r="B10464" s="9"/>
    </row>
    <row r="10465" spans="2:2" ht="15.75" customHeight="1" x14ac:dyDescent="0.2">
      <c r="B10465" s="9"/>
    </row>
    <row r="10466" spans="2:2" ht="15.75" customHeight="1" x14ac:dyDescent="0.2">
      <c r="B10466" s="9"/>
    </row>
    <row r="10467" spans="2:2" ht="15.75" customHeight="1" x14ac:dyDescent="0.2">
      <c r="B10467" s="9"/>
    </row>
    <row r="10468" spans="2:2" ht="15.75" customHeight="1" x14ac:dyDescent="0.2">
      <c r="B10468" s="9"/>
    </row>
    <row r="10469" spans="2:2" ht="15.75" customHeight="1" x14ac:dyDescent="0.2">
      <c r="B10469" s="9"/>
    </row>
    <row r="10470" spans="2:2" ht="15.75" customHeight="1" x14ac:dyDescent="0.2">
      <c r="B10470" s="9"/>
    </row>
    <row r="10471" spans="2:2" ht="15.75" customHeight="1" x14ac:dyDescent="0.2">
      <c r="B10471" s="9"/>
    </row>
    <row r="10472" spans="2:2" ht="15.75" customHeight="1" x14ac:dyDescent="0.2">
      <c r="B10472" s="9"/>
    </row>
    <row r="10473" spans="2:2" ht="15.75" customHeight="1" x14ac:dyDescent="0.2">
      <c r="B10473" s="9"/>
    </row>
    <row r="10474" spans="2:2" ht="15.75" customHeight="1" x14ac:dyDescent="0.2">
      <c r="B10474" s="9"/>
    </row>
    <row r="10475" spans="2:2" ht="15.75" customHeight="1" x14ac:dyDescent="0.2">
      <c r="B10475" s="9"/>
    </row>
    <row r="10476" spans="2:2" ht="15.75" customHeight="1" x14ac:dyDescent="0.2">
      <c r="B10476" s="9"/>
    </row>
    <row r="10477" spans="2:2" ht="15.75" customHeight="1" x14ac:dyDescent="0.2">
      <c r="B10477" s="9"/>
    </row>
    <row r="10478" spans="2:2" ht="15.75" customHeight="1" x14ac:dyDescent="0.2">
      <c r="B10478" s="9"/>
    </row>
    <row r="10479" spans="2:2" ht="15.75" customHeight="1" x14ac:dyDescent="0.2">
      <c r="B10479" s="9"/>
    </row>
    <row r="10480" spans="2:2" ht="15.75" customHeight="1" x14ac:dyDescent="0.2">
      <c r="B10480" s="9"/>
    </row>
    <row r="10481" spans="2:2" ht="15.75" customHeight="1" x14ac:dyDescent="0.2">
      <c r="B10481" s="9"/>
    </row>
    <row r="10482" spans="2:2" ht="15.75" customHeight="1" x14ac:dyDescent="0.2">
      <c r="B10482" s="9"/>
    </row>
    <row r="10483" spans="2:2" ht="15.75" customHeight="1" x14ac:dyDescent="0.2">
      <c r="B10483" s="9"/>
    </row>
    <row r="10484" spans="2:2" ht="15.75" customHeight="1" x14ac:dyDescent="0.2">
      <c r="B10484" s="9"/>
    </row>
    <row r="10485" spans="2:2" ht="15.75" customHeight="1" x14ac:dyDescent="0.2">
      <c r="B10485" s="9"/>
    </row>
    <row r="10486" spans="2:2" ht="15.75" customHeight="1" x14ac:dyDescent="0.2">
      <c r="B10486" s="9"/>
    </row>
    <row r="10487" spans="2:2" ht="15.75" customHeight="1" x14ac:dyDescent="0.2">
      <c r="B10487" s="9"/>
    </row>
    <row r="10488" spans="2:2" ht="15.75" customHeight="1" x14ac:dyDescent="0.2">
      <c r="B10488" s="9"/>
    </row>
    <row r="10489" spans="2:2" ht="15.75" customHeight="1" x14ac:dyDescent="0.2">
      <c r="B10489" s="9"/>
    </row>
    <row r="10490" spans="2:2" ht="15.75" customHeight="1" x14ac:dyDescent="0.2">
      <c r="B10490" s="9"/>
    </row>
    <row r="10491" spans="2:2" ht="15.75" customHeight="1" x14ac:dyDescent="0.2">
      <c r="B10491" s="9"/>
    </row>
    <row r="10492" spans="2:2" ht="15.75" customHeight="1" x14ac:dyDescent="0.2">
      <c r="B10492" s="9"/>
    </row>
    <row r="10493" spans="2:2" ht="15.75" customHeight="1" x14ac:dyDescent="0.2">
      <c r="B10493" s="9"/>
    </row>
    <row r="10494" spans="2:2" ht="15.75" customHeight="1" x14ac:dyDescent="0.2">
      <c r="B10494" s="9"/>
    </row>
    <row r="10495" spans="2:2" ht="15.75" customHeight="1" x14ac:dyDescent="0.2">
      <c r="B10495" s="9"/>
    </row>
    <row r="10496" spans="2:2" ht="15.75" customHeight="1" x14ac:dyDescent="0.2">
      <c r="B10496" s="9"/>
    </row>
    <row r="10497" spans="2:2" ht="15.75" customHeight="1" x14ac:dyDescent="0.2">
      <c r="B10497" s="9"/>
    </row>
    <row r="10498" spans="2:2" ht="15.75" customHeight="1" x14ac:dyDescent="0.2">
      <c r="B10498" s="9"/>
    </row>
    <row r="10499" spans="2:2" ht="15.75" customHeight="1" x14ac:dyDescent="0.2">
      <c r="B10499" s="9"/>
    </row>
    <row r="10500" spans="2:2" ht="15.75" customHeight="1" x14ac:dyDescent="0.2">
      <c r="B10500" s="9"/>
    </row>
    <row r="10501" spans="2:2" ht="15.75" customHeight="1" x14ac:dyDescent="0.2">
      <c r="B10501" s="9"/>
    </row>
    <row r="10502" spans="2:2" ht="15.75" customHeight="1" x14ac:dyDescent="0.2">
      <c r="B10502" s="9"/>
    </row>
    <row r="10503" spans="2:2" ht="15.75" customHeight="1" x14ac:dyDescent="0.2">
      <c r="B10503" s="9"/>
    </row>
    <row r="10504" spans="2:2" ht="15.75" customHeight="1" x14ac:dyDescent="0.2">
      <c r="B10504" s="9"/>
    </row>
    <row r="10505" spans="2:2" ht="15.75" customHeight="1" x14ac:dyDescent="0.2">
      <c r="B10505" s="9"/>
    </row>
    <row r="10506" spans="2:2" ht="15.75" customHeight="1" x14ac:dyDescent="0.2">
      <c r="B10506" s="9"/>
    </row>
    <row r="10507" spans="2:2" ht="15.75" customHeight="1" x14ac:dyDescent="0.2">
      <c r="B10507" s="9"/>
    </row>
    <row r="10508" spans="2:2" ht="15.75" customHeight="1" x14ac:dyDescent="0.2">
      <c r="B10508" s="9"/>
    </row>
    <row r="10509" spans="2:2" ht="15.75" customHeight="1" x14ac:dyDescent="0.2">
      <c r="B10509" s="9"/>
    </row>
    <row r="10510" spans="2:2" ht="15.75" customHeight="1" x14ac:dyDescent="0.2">
      <c r="B10510" s="9"/>
    </row>
    <row r="10511" spans="2:2" ht="15.75" customHeight="1" x14ac:dyDescent="0.2">
      <c r="B10511" s="9"/>
    </row>
    <row r="10512" spans="2:2" ht="15.75" customHeight="1" x14ac:dyDescent="0.2">
      <c r="B10512" s="9"/>
    </row>
    <row r="10513" spans="2:2" ht="15.75" customHeight="1" x14ac:dyDescent="0.2">
      <c r="B10513" s="9"/>
    </row>
    <row r="10514" spans="2:2" ht="15.75" customHeight="1" x14ac:dyDescent="0.2">
      <c r="B10514" s="9"/>
    </row>
    <row r="10515" spans="2:2" ht="15.75" customHeight="1" x14ac:dyDescent="0.2">
      <c r="B10515" s="9"/>
    </row>
    <row r="10516" spans="2:2" ht="15.75" customHeight="1" x14ac:dyDescent="0.2">
      <c r="B10516" s="9"/>
    </row>
    <row r="10517" spans="2:2" ht="15.75" customHeight="1" x14ac:dyDescent="0.2">
      <c r="B10517" s="9"/>
    </row>
    <row r="10518" spans="2:2" ht="15.75" customHeight="1" x14ac:dyDescent="0.2">
      <c r="B10518" s="9"/>
    </row>
    <row r="10519" spans="2:2" ht="15.75" customHeight="1" x14ac:dyDescent="0.2">
      <c r="B10519" s="9"/>
    </row>
    <row r="10520" spans="2:2" ht="15.75" customHeight="1" x14ac:dyDescent="0.2">
      <c r="B10520" s="9"/>
    </row>
    <row r="10521" spans="2:2" ht="15.75" customHeight="1" x14ac:dyDescent="0.2">
      <c r="B10521" s="9"/>
    </row>
    <row r="10522" spans="2:2" ht="15.75" customHeight="1" x14ac:dyDescent="0.2">
      <c r="B10522" s="9"/>
    </row>
    <row r="10523" spans="2:2" ht="15.75" customHeight="1" x14ac:dyDescent="0.2">
      <c r="B10523" s="9"/>
    </row>
    <row r="10524" spans="2:2" ht="15.75" customHeight="1" x14ac:dyDescent="0.2">
      <c r="B10524" s="9"/>
    </row>
    <row r="10525" spans="2:2" ht="15.75" customHeight="1" x14ac:dyDescent="0.2">
      <c r="B10525" s="9"/>
    </row>
    <row r="10526" spans="2:2" ht="15.75" customHeight="1" x14ac:dyDescent="0.2">
      <c r="B10526" s="9"/>
    </row>
    <row r="10527" spans="2:2" ht="15.75" customHeight="1" x14ac:dyDescent="0.2">
      <c r="B10527" s="9"/>
    </row>
    <row r="10528" spans="2:2" ht="15.75" customHeight="1" x14ac:dyDescent="0.2">
      <c r="B10528" s="9"/>
    </row>
    <row r="10529" spans="2:2" ht="15.75" customHeight="1" x14ac:dyDescent="0.2">
      <c r="B10529" s="9"/>
    </row>
    <row r="10530" spans="2:2" ht="15.75" customHeight="1" x14ac:dyDescent="0.2">
      <c r="B10530" s="9"/>
    </row>
    <row r="10531" spans="2:2" ht="15.75" customHeight="1" x14ac:dyDescent="0.2">
      <c r="B10531" s="9"/>
    </row>
    <row r="10532" spans="2:2" ht="15.75" customHeight="1" x14ac:dyDescent="0.2">
      <c r="B10532" s="9"/>
    </row>
    <row r="10533" spans="2:2" ht="15.75" customHeight="1" x14ac:dyDescent="0.2">
      <c r="B10533" s="9"/>
    </row>
    <row r="10534" spans="2:2" ht="15.75" customHeight="1" x14ac:dyDescent="0.2">
      <c r="B10534" s="9"/>
    </row>
    <row r="10535" spans="2:2" ht="15.75" customHeight="1" x14ac:dyDescent="0.2">
      <c r="B10535" s="9"/>
    </row>
    <row r="10536" spans="2:2" ht="15.75" customHeight="1" x14ac:dyDescent="0.2">
      <c r="B10536" s="9"/>
    </row>
    <row r="10537" spans="2:2" ht="15.75" customHeight="1" x14ac:dyDescent="0.2">
      <c r="B10537" s="9"/>
    </row>
    <row r="10538" spans="2:2" ht="15.75" customHeight="1" x14ac:dyDescent="0.2">
      <c r="B10538" s="9"/>
    </row>
    <row r="10539" spans="2:2" ht="15.75" customHeight="1" x14ac:dyDescent="0.2">
      <c r="B10539" s="9"/>
    </row>
    <row r="10540" spans="2:2" ht="15.75" customHeight="1" x14ac:dyDescent="0.2">
      <c r="B10540" s="9"/>
    </row>
    <row r="10541" spans="2:2" ht="15.75" customHeight="1" x14ac:dyDescent="0.2">
      <c r="B10541" s="9"/>
    </row>
    <row r="10542" spans="2:2" ht="15.75" customHeight="1" x14ac:dyDescent="0.2">
      <c r="B10542" s="9"/>
    </row>
    <row r="10543" spans="2:2" ht="15.75" customHeight="1" x14ac:dyDescent="0.2">
      <c r="B10543" s="9"/>
    </row>
    <row r="10544" spans="2:2" ht="15.75" customHeight="1" x14ac:dyDescent="0.2">
      <c r="B10544" s="9"/>
    </row>
    <row r="10545" spans="2:2" ht="15.75" customHeight="1" x14ac:dyDescent="0.2">
      <c r="B10545" s="9"/>
    </row>
    <row r="10546" spans="2:2" ht="15.75" customHeight="1" x14ac:dyDescent="0.2">
      <c r="B10546" s="9"/>
    </row>
    <row r="10547" spans="2:2" ht="15.75" customHeight="1" x14ac:dyDescent="0.2">
      <c r="B10547" s="9"/>
    </row>
    <row r="10548" spans="2:2" ht="15.75" customHeight="1" x14ac:dyDescent="0.2">
      <c r="B10548" s="9"/>
    </row>
    <row r="10549" spans="2:2" ht="15.75" customHeight="1" x14ac:dyDescent="0.2">
      <c r="B10549" s="9"/>
    </row>
    <row r="10550" spans="2:2" ht="15.75" customHeight="1" x14ac:dyDescent="0.2">
      <c r="B10550" s="9"/>
    </row>
    <row r="10551" spans="2:2" ht="15.75" customHeight="1" x14ac:dyDescent="0.2">
      <c r="B10551" s="9"/>
    </row>
    <row r="10552" spans="2:2" ht="15.75" customHeight="1" x14ac:dyDescent="0.2">
      <c r="B10552" s="9"/>
    </row>
    <row r="10553" spans="2:2" ht="15.75" customHeight="1" x14ac:dyDescent="0.2">
      <c r="B10553" s="9"/>
    </row>
    <row r="10554" spans="2:2" ht="15.75" customHeight="1" x14ac:dyDescent="0.2">
      <c r="B10554" s="9"/>
    </row>
    <row r="10555" spans="2:2" ht="15.75" customHeight="1" x14ac:dyDescent="0.2">
      <c r="B10555" s="9"/>
    </row>
    <row r="10556" spans="2:2" ht="15.75" customHeight="1" x14ac:dyDescent="0.2">
      <c r="B10556" s="9"/>
    </row>
    <row r="10557" spans="2:2" ht="15.75" customHeight="1" x14ac:dyDescent="0.2">
      <c r="B10557" s="9"/>
    </row>
    <row r="10558" spans="2:2" ht="15.75" customHeight="1" x14ac:dyDescent="0.2">
      <c r="B10558" s="9"/>
    </row>
    <row r="10559" spans="2:2" ht="15.75" customHeight="1" x14ac:dyDescent="0.2">
      <c r="B10559" s="9"/>
    </row>
    <row r="10560" spans="2:2" ht="15.75" customHeight="1" x14ac:dyDescent="0.2">
      <c r="B10560" s="9"/>
    </row>
    <row r="10561" spans="2:2" ht="15.75" customHeight="1" x14ac:dyDescent="0.2">
      <c r="B10561" s="9"/>
    </row>
    <row r="10562" spans="2:2" ht="15.75" customHeight="1" x14ac:dyDescent="0.2">
      <c r="B10562" s="9"/>
    </row>
    <row r="10563" spans="2:2" ht="15.75" customHeight="1" x14ac:dyDescent="0.2">
      <c r="B10563" s="9"/>
    </row>
    <row r="10564" spans="2:2" ht="15.75" customHeight="1" x14ac:dyDescent="0.2">
      <c r="B10564" s="9"/>
    </row>
    <row r="10565" spans="2:2" ht="15.75" customHeight="1" x14ac:dyDescent="0.2">
      <c r="B10565" s="9"/>
    </row>
    <row r="10566" spans="2:2" ht="15.75" customHeight="1" x14ac:dyDescent="0.2">
      <c r="B10566" s="9"/>
    </row>
    <row r="10567" spans="2:2" ht="15.75" customHeight="1" x14ac:dyDescent="0.2">
      <c r="B10567" s="9"/>
    </row>
    <row r="10568" spans="2:2" ht="15.75" customHeight="1" x14ac:dyDescent="0.2">
      <c r="B10568" s="9"/>
    </row>
    <row r="10569" spans="2:2" ht="15.75" customHeight="1" x14ac:dyDescent="0.2">
      <c r="B10569" s="9"/>
    </row>
    <row r="10570" spans="2:2" ht="15.75" customHeight="1" x14ac:dyDescent="0.2">
      <c r="B10570" s="9"/>
    </row>
    <row r="10571" spans="2:2" ht="15.75" customHeight="1" x14ac:dyDescent="0.2">
      <c r="B10571" s="9"/>
    </row>
    <row r="10572" spans="2:2" ht="15.75" customHeight="1" x14ac:dyDescent="0.2">
      <c r="B10572" s="9"/>
    </row>
    <row r="10573" spans="2:2" ht="15.75" customHeight="1" x14ac:dyDescent="0.2">
      <c r="B10573" s="9"/>
    </row>
    <row r="10574" spans="2:2" ht="15.75" customHeight="1" x14ac:dyDescent="0.2">
      <c r="B10574" s="9"/>
    </row>
    <row r="10575" spans="2:2" ht="15.75" customHeight="1" x14ac:dyDescent="0.2">
      <c r="B10575" s="9"/>
    </row>
    <row r="10576" spans="2:2" ht="15.75" customHeight="1" x14ac:dyDescent="0.2">
      <c r="B10576" s="9"/>
    </row>
    <row r="10577" spans="2:2" ht="15.75" customHeight="1" x14ac:dyDescent="0.2">
      <c r="B10577" s="9"/>
    </row>
    <row r="10578" spans="2:2" ht="15.75" customHeight="1" x14ac:dyDescent="0.2">
      <c r="B10578" s="9"/>
    </row>
    <row r="10579" spans="2:2" ht="15.75" customHeight="1" x14ac:dyDescent="0.2">
      <c r="B10579" s="9"/>
    </row>
    <row r="10580" spans="2:2" ht="15.75" customHeight="1" x14ac:dyDescent="0.2">
      <c r="B10580" s="9"/>
    </row>
    <row r="10581" spans="2:2" ht="15.75" customHeight="1" x14ac:dyDescent="0.2">
      <c r="B10581" s="9"/>
    </row>
    <row r="10582" spans="2:2" ht="15.75" customHeight="1" x14ac:dyDescent="0.2">
      <c r="B10582" s="9"/>
    </row>
    <row r="10583" spans="2:2" ht="15.75" customHeight="1" x14ac:dyDescent="0.2">
      <c r="B10583" s="9"/>
    </row>
    <row r="10584" spans="2:2" ht="15.75" customHeight="1" x14ac:dyDescent="0.2">
      <c r="B10584" s="9"/>
    </row>
    <row r="10585" spans="2:2" ht="15.75" customHeight="1" x14ac:dyDescent="0.2">
      <c r="B10585" s="9"/>
    </row>
    <row r="10586" spans="2:2" ht="15.75" customHeight="1" x14ac:dyDescent="0.2">
      <c r="B10586" s="9"/>
    </row>
    <row r="10587" spans="2:2" ht="15.75" customHeight="1" x14ac:dyDescent="0.2">
      <c r="B10587" s="9"/>
    </row>
    <row r="10588" spans="2:2" ht="15.75" customHeight="1" x14ac:dyDescent="0.2">
      <c r="B10588" s="9"/>
    </row>
    <row r="10589" spans="2:2" ht="15.75" customHeight="1" x14ac:dyDescent="0.2">
      <c r="B10589" s="9"/>
    </row>
    <row r="10590" spans="2:2" ht="15.75" customHeight="1" x14ac:dyDescent="0.2">
      <c r="B10590" s="9"/>
    </row>
    <row r="10591" spans="2:2" ht="15.75" customHeight="1" x14ac:dyDescent="0.2">
      <c r="B10591" s="9"/>
    </row>
    <row r="10592" spans="2:2" ht="15.75" customHeight="1" x14ac:dyDescent="0.2">
      <c r="B10592" s="9"/>
    </row>
    <row r="10593" spans="2:2" ht="15.75" customHeight="1" x14ac:dyDescent="0.2">
      <c r="B10593" s="9"/>
    </row>
    <row r="10594" spans="2:2" ht="15.75" customHeight="1" x14ac:dyDescent="0.2">
      <c r="B10594" s="9"/>
    </row>
    <row r="10595" spans="2:2" ht="15.75" customHeight="1" x14ac:dyDescent="0.2">
      <c r="B10595" s="9"/>
    </row>
    <row r="10596" spans="2:2" ht="15.75" customHeight="1" x14ac:dyDescent="0.2">
      <c r="B10596" s="9"/>
    </row>
    <row r="10597" spans="2:2" ht="15.75" customHeight="1" x14ac:dyDescent="0.2">
      <c r="B10597" s="9"/>
    </row>
    <row r="10598" spans="2:2" ht="15.75" customHeight="1" x14ac:dyDescent="0.2">
      <c r="B10598" s="9"/>
    </row>
    <row r="10599" spans="2:2" ht="15.75" customHeight="1" x14ac:dyDescent="0.2">
      <c r="B10599" s="9"/>
    </row>
    <row r="10600" spans="2:2" ht="15.75" customHeight="1" x14ac:dyDescent="0.2">
      <c r="B10600" s="9"/>
    </row>
    <row r="10601" spans="2:2" ht="15.75" customHeight="1" x14ac:dyDescent="0.2">
      <c r="B10601" s="9"/>
    </row>
    <row r="10602" spans="2:2" ht="15.75" customHeight="1" x14ac:dyDescent="0.2">
      <c r="B10602" s="9"/>
    </row>
    <row r="10603" spans="2:2" ht="15.75" customHeight="1" x14ac:dyDescent="0.2">
      <c r="B10603" s="9"/>
    </row>
    <row r="10604" spans="2:2" ht="15.75" customHeight="1" x14ac:dyDescent="0.2">
      <c r="B10604" s="9"/>
    </row>
    <row r="10605" spans="2:2" ht="15.75" customHeight="1" x14ac:dyDescent="0.2">
      <c r="B10605" s="9"/>
    </row>
    <row r="10606" spans="2:2" ht="15.75" customHeight="1" x14ac:dyDescent="0.2">
      <c r="B10606" s="9"/>
    </row>
    <row r="10607" spans="2:2" ht="15.75" customHeight="1" x14ac:dyDescent="0.2">
      <c r="B10607" s="9"/>
    </row>
    <row r="10608" spans="2:2" ht="15.75" customHeight="1" x14ac:dyDescent="0.2">
      <c r="B10608" s="9"/>
    </row>
    <row r="10609" spans="2:2" ht="15.75" customHeight="1" x14ac:dyDescent="0.2">
      <c r="B10609" s="9"/>
    </row>
    <row r="10610" spans="2:2" ht="15.75" customHeight="1" x14ac:dyDescent="0.2">
      <c r="B10610" s="9"/>
    </row>
    <row r="10611" spans="2:2" ht="15.75" customHeight="1" x14ac:dyDescent="0.2">
      <c r="B10611" s="9"/>
    </row>
    <row r="10612" spans="2:2" ht="15.75" customHeight="1" x14ac:dyDescent="0.2">
      <c r="B10612" s="9"/>
    </row>
    <row r="10613" spans="2:2" ht="15.75" customHeight="1" x14ac:dyDescent="0.2">
      <c r="B10613" s="9"/>
    </row>
    <row r="10614" spans="2:2" ht="15.75" customHeight="1" x14ac:dyDescent="0.2">
      <c r="B10614" s="9"/>
    </row>
    <row r="10615" spans="2:2" ht="15.75" customHeight="1" x14ac:dyDescent="0.2">
      <c r="B10615" s="9"/>
    </row>
    <row r="10616" spans="2:2" ht="15.75" customHeight="1" x14ac:dyDescent="0.2">
      <c r="B10616" s="9"/>
    </row>
    <row r="10617" spans="2:2" ht="15.75" customHeight="1" x14ac:dyDescent="0.2">
      <c r="B10617" s="9"/>
    </row>
    <row r="10618" spans="2:2" ht="15.75" customHeight="1" x14ac:dyDescent="0.2">
      <c r="B10618" s="9"/>
    </row>
    <row r="10619" spans="2:2" ht="15.75" customHeight="1" x14ac:dyDescent="0.2">
      <c r="B10619" s="9"/>
    </row>
    <row r="10620" spans="2:2" ht="15.75" customHeight="1" x14ac:dyDescent="0.2">
      <c r="B10620" s="9"/>
    </row>
    <row r="10621" spans="2:2" ht="15.75" customHeight="1" x14ac:dyDescent="0.2">
      <c r="B10621" s="9"/>
    </row>
    <row r="10622" spans="2:2" ht="15.75" customHeight="1" x14ac:dyDescent="0.2">
      <c r="B10622" s="9"/>
    </row>
    <row r="10623" spans="2:2" ht="15.75" customHeight="1" x14ac:dyDescent="0.2">
      <c r="B10623" s="9"/>
    </row>
    <row r="10624" spans="2:2" ht="15.75" customHeight="1" x14ac:dyDescent="0.2">
      <c r="B10624" s="9"/>
    </row>
    <row r="10625" spans="2:2" ht="15.75" customHeight="1" x14ac:dyDescent="0.2">
      <c r="B10625" s="9"/>
    </row>
    <row r="10626" spans="2:2" ht="15.75" customHeight="1" x14ac:dyDescent="0.2">
      <c r="B10626" s="9"/>
    </row>
    <row r="10627" spans="2:2" ht="15.75" customHeight="1" x14ac:dyDescent="0.2">
      <c r="B10627" s="9"/>
    </row>
    <row r="10628" spans="2:2" ht="15.75" customHeight="1" x14ac:dyDescent="0.2">
      <c r="B10628" s="9"/>
    </row>
    <row r="10629" spans="2:2" ht="15.75" customHeight="1" x14ac:dyDescent="0.2">
      <c r="B10629" s="9"/>
    </row>
    <row r="10630" spans="2:2" ht="15.75" customHeight="1" x14ac:dyDescent="0.2">
      <c r="B10630" s="9"/>
    </row>
    <row r="10631" spans="2:2" ht="15.75" customHeight="1" x14ac:dyDescent="0.2">
      <c r="B10631" s="9"/>
    </row>
    <row r="10632" spans="2:2" ht="15.75" customHeight="1" x14ac:dyDescent="0.2">
      <c r="B10632" s="9"/>
    </row>
    <row r="10633" spans="2:2" ht="15.75" customHeight="1" x14ac:dyDescent="0.2">
      <c r="B10633" s="9"/>
    </row>
    <row r="10634" spans="2:2" ht="15.75" customHeight="1" x14ac:dyDescent="0.2">
      <c r="B10634" s="9"/>
    </row>
    <row r="10635" spans="2:2" ht="15.75" customHeight="1" x14ac:dyDescent="0.2">
      <c r="B10635" s="9"/>
    </row>
    <row r="10636" spans="2:2" ht="15.75" customHeight="1" x14ac:dyDescent="0.2">
      <c r="B10636" s="9"/>
    </row>
    <row r="10637" spans="2:2" ht="15.75" customHeight="1" x14ac:dyDescent="0.2">
      <c r="B10637" s="9"/>
    </row>
    <row r="10638" spans="2:2" ht="15.75" customHeight="1" x14ac:dyDescent="0.2">
      <c r="B10638" s="9"/>
    </row>
    <row r="10639" spans="2:2" ht="15.75" customHeight="1" x14ac:dyDescent="0.2">
      <c r="B10639" s="9"/>
    </row>
    <row r="10640" spans="2:2" ht="15.75" customHeight="1" x14ac:dyDescent="0.2">
      <c r="B10640" s="9"/>
    </row>
    <row r="10641" spans="2:2" ht="15.75" customHeight="1" x14ac:dyDescent="0.2">
      <c r="B10641" s="9"/>
    </row>
    <row r="10642" spans="2:2" ht="15.75" customHeight="1" x14ac:dyDescent="0.2">
      <c r="B10642" s="9"/>
    </row>
    <row r="10643" spans="2:2" ht="15.75" customHeight="1" x14ac:dyDescent="0.2">
      <c r="B10643" s="9"/>
    </row>
    <row r="10644" spans="2:2" ht="15.75" customHeight="1" x14ac:dyDescent="0.2">
      <c r="B10644" s="9"/>
    </row>
    <row r="10645" spans="2:2" ht="15.75" customHeight="1" x14ac:dyDescent="0.2">
      <c r="B10645" s="9"/>
    </row>
    <row r="10646" spans="2:2" ht="15.75" customHeight="1" x14ac:dyDescent="0.2">
      <c r="B10646" s="9"/>
    </row>
    <row r="10647" spans="2:2" ht="15.75" customHeight="1" x14ac:dyDescent="0.2">
      <c r="B10647" s="9"/>
    </row>
    <row r="10648" spans="2:2" ht="15.75" customHeight="1" x14ac:dyDescent="0.2">
      <c r="B10648" s="9"/>
    </row>
    <row r="10649" spans="2:2" ht="15.75" customHeight="1" x14ac:dyDescent="0.2">
      <c r="B10649" s="9"/>
    </row>
    <row r="10650" spans="2:2" ht="15.75" customHeight="1" x14ac:dyDescent="0.2">
      <c r="B10650" s="9"/>
    </row>
    <row r="10651" spans="2:2" ht="15.75" customHeight="1" x14ac:dyDescent="0.2">
      <c r="B10651" s="9"/>
    </row>
    <row r="10652" spans="2:2" ht="15.75" customHeight="1" x14ac:dyDescent="0.2">
      <c r="B10652" s="9"/>
    </row>
    <row r="10653" spans="2:2" ht="15.75" customHeight="1" x14ac:dyDescent="0.2">
      <c r="B10653" s="9"/>
    </row>
    <row r="10654" spans="2:2" ht="15.75" customHeight="1" x14ac:dyDescent="0.2">
      <c r="B10654" s="9"/>
    </row>
    <row r="10655" spans="2:2" ht="15.75" customHeight="1" x14ac:dyDescent="0.2">
      <c r="B10655" s="9"/>
    </row>
    <row r="10656" spans="2:2" ht="15.75" customHeight="1" x14ac:dyDescent="0.2">
      <c r="B10656" s="9"/>
    </row>
    <row r="10657" spans="2:2" ht="15.75" customHeight="1" x14ac:dyDescent="0.2">
      <c r="B10657" s="9"/>
    </row>
    <row r="10658" spans="2:2" ht="15.75" customHeight="1" x14ac:dyDescent="0.2">
      <c r="B10658" s="9"/>
    </row>
    <row r="10659" spans="2:2" ht="15.75" customHeight="1" x14ac:dyDescent="0.2">
      <c r="B10659" s="9"/>
    </row>
    <row r="10660" spans="2:2" ht="15.75" customHeight="1" x14ac:dyDescent="0.2">
      <c r="B10660" s="9"/>
    </row>
    <row r="10661" spans="2:2" ht="15.75" customHeight="1" x14ac:dyDescent="0.2">
      <c r="B10661" s="9"/>
    </row>
    <row r="10662" spans="2:2" ht="15.75" customHeight="1" x14ac:dyDescent="0.2">
      <c r="B10662" s="9"/>
    </row>
    <row r="10663" spans="2:2" ht="15.75" customHeight="1" x14ac:dyDescent="0.2">
      <c r="B10663" s="9"/>
    </row>
    <row r="10664" spans="2:2" ht="15.75" customHeight="1" x14ac:dyDescent="0.2">
      <c r="B10664" s="9"/>
    </row>
    <row r="10665" spans="2:2" ht="15.75" customHeight="1" x14ac:dyDescent="0.2">
      <c r="B10665" s="9"/>
    </row>
    <row r="10666" spans="2:2" ht="15.75" customHeight="1" x14ac:dyDescent="0.2">
      <c r="B10666" s="9"/>
    </row>
    <row r="10667" spans="2:2" ht="15.75" customHeight="1" x14ac:dyDescent="0.2">
      <c r="B10667" s="9"/>
    </row>
    <row r="10668" spans="2:2" ht="15.75" customHeight="1" x14ac:dyDescent="0.2">
      <c r="B10668" s="9"/>
    </row>
    <row r="10669" spans="2:2" ht="15.75" customHeight="1" x14ac:dyDescent="0.2">
      <c r="B10669" s="9"/>
    </row>
    <row r="10670" spans="2:2" ht="15.75" customHeight="1" x14ac:dyDescent="0.2">
      <c r="B10670" s="9"/>
    </row>
    <row r="10671" spans="2:2" ht="15.75" customHeight="1" x14ac:dyDescent="0.2">
      <c r="B10671" s="9"/>
    </row>
    <row r="10672" spans="2:2" ht="15.75" customHeight="1" x14ac:dyDescent="0.2">
      <c r="B10672" s="9"/>
    </row>
    <row r="10673" spans="2:2" ht="15.75" customHeight="1" x14ac:dyDescent="0.2">
      <c r="B10673" s="9"/>
    </row>
    <row r="10674" spans="2:2" ht="15.75" customHeight="1" x14ac:dyDescent="0.2">
      <c r="B10674" s="9"/>
    </row>
    <row r="10675" spans="2:2" ht="15.75" customHeight="1" x14ac:dyDescent="0.2">
      <c r="B10675" s="9"/>
    </row>
    <row r="10676" spans="2:2" ht="15.75" customHeight="1" x14ac:dyDescent="0.2">
      <c r="B10676" s="9"/>
    </row>
    <row r="10677" spans="2:2" ht="15.75" customHeight="1" x14ac:dyDescent="0.2">
      <c r="B10677" s="9"/>
    </row>
    <row r="10678" spans="2:2" ht="15.75" customHeight="1" x14ac:dyDescent="0.2">
      <c r="B10678" s="9"/>
    </row>
    <row r="10679" spans="2:2" ht="15.75" customHeight="1" x14ac:dyDescent="0.2">
      <c r="B10679" s="9"/>
    </row>
    <row r="10680" spans="2:2" ht="15.75" customHeight="1" x14ac:dyDescent="0.2">
      <c r="B10680" s="9"/>
    </row>
    <row r="10681" spans="2:2" ht="15.75" customHeight="1" x14ac:dyDescent="0.2">
      <c r="B10681" s="9"/>
    </row>
    <row r="10682" spans="2:2" ht="15.75" customHeight="1" x14ac:dyDescent="0.2">
      <c r="B10682" s="9"/>
    </row>
    <row r="10683" spans="2:2" ht="15.75" customHeight="1" x14ac:dyDescent="0.2">
      <c r="B10683" s="9"/>
    </row>
    <row r="10684" spans="2:2" ht="15.75" customHeight="1" x14ac:dyDescent="0.2">
      <c r="B10684" s="9"/>
    </row>
    <row r="10685" spans="2:2" ht="15.75" customHeight="1" x14ac:dyDescent="0.2">
      <c r="B10685" s="9"/>
    </row>
    <row r="10686" spans="2:2" ht="15.75" customHeight="1" x14ac:dyDescent="0.2">
      <c r="B10686" s="9"/>
    </row>
    <row r="10687" spans="2:2" ht="15.75" customHeight="1" x14ac:dyDescent="0.2">
      <c r="B10687" s="9"/>
    </row>
    <row r="10688" spans="2:2" ht="15.75" customHeight="1" x14ac:dyDescent="0.2">
      <c r="B10688" s="9"/>
    </row>
    <row r="10689" spans="2:2" ht="15.75" customHeight="1" x14ac:dyDescent="0.2">
      <c r="B10689" s="9"/>
    </row>
    <row r="10690" spans="2:2" ht="15.75" customHeight="1" x14ac:dyDescent="0.2">
      <c r="B10690" s="9"/>
    </row>
    <row r="10691" spans="2:2" ht="15.75" customHeight="1" x14ac:dyDescent="0.2">
      <c r="B10691" s="9"/>
    </row>
    <row r="10692" spans="2:2" ht="15.75" customHeight="1" x14ac:dyDescent="0.2">
      <c r="B10692" s="9"/>
    </row>
    <row r="10693" spans="2:2" ht="15.75" customHeight="1" x14ac:dyDescent="0.2">
      <c r="B10693" s="9"/>
    </row>
    <row r="10694" spans="2:2" ht="15.75" customHeight="1" x14ac:dyDescent="0.2">
      <c r="B10694" s="9"/>
    </row>
    <row r="10695" spans="2:2" ht="15.75" customHeight="1" x14ac:dyDescent="0.2">
      <c r="B10695" s="9"/>
    </row>
    <row r="10696" spans="2:2" ht="15.75" customHeight="1" x14ac:dyDescent="0.2">
      <c r="B10696" s="9"/>
    </row>
    <row r="10697" spans="2:2" ht="15.75" customHeight="1" x14ac:dyDescent="0.2">
      <c r="B10697" s="9"/>
    </row>
    <row r="10698" spans="2:2" ht="15.75" customHeight="1" x14ac:dyDescent="0.2">
      <c r="B10698" s="9"/>
    </row>
    <row r="10699" spans="2:2" ht="15.75" customHeight="1" x14ac:dyDescent="0.2">
      <c r="B10699" s="9"/>
    </row>
    <row r="10700" spans="2:2" ht="15.75" customHeight="1" x14ac:dyDescent="0.2">
      <c r="B10700" s="9"/>
    </row>
    <row r="10701" spans="2:2" ht="15.75" customHeight="1" x14ac:dyDescent="0.2">
      <c r="B10701" s="9"/>
    </row>
    <row r="10702" spans="2:2" ht="15.75" customHeight="1" x14ac:dyDescent="0.2">
      <c r="B10702" s="9"/>
    </row>
    <row r="10703" spans="2:2" ht="15.75" customHeight="1" x14ac:dyDescent="0.2">
      <c r="B10703" s="9"/>
    </row>
    <row r="10704" spans="2:2" ht="15.75" customHeight="1" x14ac:dyDescent="0.2">
      <c r="B10704" s="9"/>
    </row>
    <row r="10705" spans="2:2" ht="15.75" customHeight="1" x14ac:dyDescent="0.2">
      <c r="B10705" s="9"/>
    </row>
    <row r="10706" spans="2:2" ht="15.75" customHeight="1" x14ac:dyDescent="0.2">
      <c r="B10706" s="9"/>
    </row>
    <row r="10707" spans="2:2" ht="15.75" customHeight="1" x14ac:dyDescent="0.2">
      <c r="B10707" s="9"/>
    </row>
    <row r="10708" spans="2:2" ht="15.75" customHeight="1" x14ac:dyDescent="0.2">
      <c r="B10708" s="9"/>
    </row>
    <row r="10709" spans="2:2" ht="15.75" customHeight="1" x14ac:dyDescent="0.2">
      <c r="B10709" s="9"/>
    </row>
    <row r="10710" spans="2:2" ht="15.75" customHeight="1" x14ac:dyDescent="0.2">
      <c r="B10710" s="9"/>
    </row>
    <row r="10711" spans="2:2" ht="15.75" customHeight="1" x14ac:dyDescent="0.2">
      <c r="B10711" s="9"/>
    </row>
    <row r="10712" spans="2:2" ht="15.75" customHeight="1" x14ac:dyDescent="0.2">
      <c r="B10712" s="9"/>
    </row>
    <row r="10713" spans="2:2" ht="15.75" customHeight="1" x14ac:dyDescent="0.2">
      <c r="B10713" s="9"/>
    </row>
    <row r="10714" spans="2:2" ht="15.75" customHeight="1" x14ac:dyDescent="0.2">
      <c r="B10714" s="9"/>
    </row>
    <row r="10715" spans="2:2" ht="15.75" customHeight="1" x14ac:dyDescent="0.2">
      <c r="B10715" s="9"/>
    </row>
    <row r="10716" spans="2:2" ht="15.75" customHeight="1" x14ac:dyDescent="0.2">
      <c r="B10716" s="9"/>
    </row>
    <row r="10717" spans="2:2" ht="15.75" customHeight="1" x14ac:dyDescent="0.2">
      <c r="B10717" s="9"/>
    </row>
    <row r="10718" spans="2:2" ht="15.75" customHeight="1" x14ac:dyDescent="0.2">
      <c r="B10718" s="9"/>
    </row>
    <row r="10719" spans="2:2" ht="15.75" customHeight="1" x14ac:dyDescent="0.2">
      <c r="B10719" s="9"/>
    </row>
    <row r="10720" spans="2:2" ht="15.75" customHeight="1" x14ac:dyDescent="0.2">
      <c r="B10720" s="9"/>
    </row>
    <row r="10721" spans="2:2" ht="15.75" customHeight="1" x14ac:dyDescent="0.2">
      <c r="B10721" s="9"/>
    </row>
    <row r="10722" spans="2:2" ht="15.75" customHeight="1" x14ac:dyDescent="0.2">
      <c r="B10722" s="9"/>
    </row>
    <row r="10723" spans="2:2" ht="15.75" customHeight="1" x14ac:dyDescent="0.2">
      <c r="B10723" s="9"/>
    </row>
    <row r="10724" spans="2:2" ht="15.75" customHeight="1" x14ac:dyDescent="0.2">
      <c r="B10724" s="9"/>
    </row>
    <row r="10725" spans="2:2" ht="15.75" customHeight="1" x14ac:dyDescent="0.2">
      <c r="B10725" s="9"/>
    </row>
    <row r="10726" spans="2:2" ht="15.75" customHeight="1" x14ac:dyDescent="0.2">
      <c r="B10726" s="9"/>
    </row>
    <row r="10727" spans="2:2" ht="15.75" customHeight="1" x14ac:dyDescent="0.2">
      <c r="B10727" s="9"/>
    </row>
    <row r="10728" spans="2:2" ht="15.75" customHeight="1" x14ac:dyDescent="0.2">
      <c r="B10728" s="9"/>
    </row>
    <row r="10729" spans="2:2" ht="15.75" customHeight="1" x14ac:dyDescent="0.2">
      <c r="B10729" s="9"/>
    </row>
    <row r="10730" spans="2:2" ht="15.75" customHeight="1" x14ac:dyDescent="0.2">
      <c r="B10730" s="9"/>
    </row>
    <row r="10731" spans="2:2" ht="15.75" customHeight="1" x14ac:dyDescent="0.2">
      <c r="B10731" s="9"/>
    </row>
    <row r="10732" spans="2:2" ht="15.75" customHeight="1" x14ac:dyDescent="0.2">
      <c r="B10732" s="9"/>
    </row>
    <row r="10733" spans="2:2" ht="15.75" customHeight="1" x14ac:dyDescent="0.2">
      <c r="B10733" s="9"/>
    </row>
    <row r="10734" spans="2:2" ht="15.75" customHeight="1" x14ac:dyDescent="0.2">
      <c r="B10734" s="9"/>
    </row>
    <row r="10735" spans="2:2" ht="15.75" customHeight="1" x14ac:dyDescent="0.2">
      <c r="B10735" s="9"/>
    </row>
    <row r="10736" spans="2:2" ht="15.75" customHeight="1" x14ac:dyDescent="0.2">
      <c r="B10736" s="9"/>
    </row>
    <row r="10737" spans="2:2" ht="15.75" customHeight="1" x14ac:dyDescent="0.2">
      <c r="B10737" s="9"/>
    </row>
    <row r="10738" spans="2:2" ht="15.75" customHeight="1" x14ac:dyDescent="0.2">
      <c r="B10738" s="9"/>
    </row>
    <row r="10739" spans="2:2" ht="15.75" customHeight="1" x14ac:dyDescent="0.2">
      <c r="B10739" s="9"/>
    </row>
    <row r="10740" spans="2:2" ht="15.75" customHeight="1" x14ac:dyDescent="0.2">
      <c r="B10740" s="9"/>
    </row>
    <row r="10741" spans="2:2" ht="15.75" customHeight="1" x14ac:dyDescent="0.2">
      <c r="B10741" s="9"/>
    </row>
    <row r="10742" spans="2:2" ht="15.75" customHeight="1" x14ac:dyDescent="0.2">
      <c r="B10742" s="9"/>
    </row>
    <row r="10743" spans="2:2" ht="15.75" customHeight="1" x14ac:dyDescent="0.2">
      <c r="B10743" s="9"/>
    </row>
    <row r="10744" spans="2:2" ht="15.75" customHeight="1" x14ac:dyDescent="0.2">
      <c r="B10744" s="9"/>
    </row>
    <row r="10745" spans="2:2" ht="15.75" customHeight="1" x14ac:dyDescent="0.2">
      <c r="B10745" s="9"/>
    </row>
    <row r="10746" spans="2:2" ht="15.75" customHeight="1" x14ac:dyDescent="0.2">
      <c r="B10746" s="9"/>
    </row>
    <row r="10747" spans="2:2" ht="15.75" customHeight="1" x14ac:dyDescent="0.2">
      <c r="B10747" s="9"/>
    </row>
    <row r="10748" spans="2:2" ht="15.75" customHeight="1" x14ac:dyDescent="0.2">
      <c r="B10748" s="9"/>
    </row>
    <row r="10749" spans="2:2" ht="15.75" customHeight="1" x14ac:dyDescent="0.2">
      <c r="B10749" s="9"/>
    </row>
    <row r="10750" spans="2:2" ht="15.75" customHeight="1" x14ac:dyDescent="0.2">
      <c r="B10750" s="9"/>
    </row>
    <row r="10751" spans="2:2" ht="15.75" customHeight="1" x14ac:dyDescent="0.2">
      <c r="B10751" s="9"/>
    </row>
    <row r="10752" spans="2:2" ht="15.75" customHeight="1" x14ac:dyDescent="0.2">
      <c r="B10752" s="9"/>
    </row>
    <row r="10753" spans="2:2" ht="15.75" customHeight="1" x14ac:dyDescent="0.2">
      <c r="B10753" s="9"/>
    </row>
    <row r="10754" spans="2:2" ht="15.75" customHeight="1" x14ac:dyDescent="0.2">
      <c r="B10754" s="9"/>
    </row>
    <row r="10755" spans="2:2" ht="15.75" customHeight="1" x14ac:dyDescent="0.2">
      <c r="B10755" s="9"/>
    </row>
    <row r="10756" spans="2:2" ht="15.75" customHeight="1" x14ac:dyDescent="0.2">
      <c r="B10756" s="9"/>
    </row>
    <row r="10757" spans="2:2" ht="15.75" customHeight="1" x14ac:dyDescent="0.2">
      <c r="B10757" s="9"/>
    </row>
    <row r="10758" spans="2:2" ht="15.75" customHeight="1" x14ac:dyDescent="0.2">
      <c r="B10758" s="9"/>
    </row>
    <row r="10759" spans="2:2" ht="15.75" customHeight="1" x14ac:dyDescent="0.2">
      <c r="B10759" s="9"/>
    </row>
    <row r="10760" spans="2:2" ht="15.75" customHeight="1" x14ac:dyDescent="0.2">
      <c r="B10760" s="9"/>
    </row>
    <row r="10761" spans="2:2" ht="15.75" customHeight="1" x14ac:dyDescent="0.2">
      <c r="B10761" s="9"/>
    </row>
    <row r="10762" spans="2:2" ht="15.75" customHeight="1" x14ac:dyDescent="0.2">
      <c r="B10762" s="9"/>
    </row>
    <row r="10763" spans="2:2" ht="15.75" customHeight="1" x14ac:dyDescent="0.2">
      <c r="B10763" s="9"/>
    </row>
    <row r="10764" spans="2:2" ht="15.75" customHeight="1" x14ac:dyDescent="0.2">
      <c r="B10764" s="9"/>
    </row>
    <row r="10765" spans="2:2" ht="15.75" customHeight="1" x14ac:dyDescent="0.2">
      <c r="B10765" s="9"/>
    </row>
    <row r="10766" spans="2:2" ht="15.75" customHeight="1" x14ac:dyDescent="0.2">
      <c r="B10766" s="9"/>
    </row>
    <row r="10767" spans="2:2" ht="15.75" customHeight="1" x14ac:dyDescent="0.2">
      <c r="B10767" s="9"/>
    </row>
    <row r="10768" spans="2:2" ht="15.75" customHeight="1" x14ac:dyDescent="0.2">
      <c r="B10768" s="9"/>
    </row>
    <row r="10769" spans="2:2" ht="15.75" customHeight="1" x14ac:dyDescent="0.2">
      <c r="B10769" s="9"/>
    </row>
    <row r="10770" spans="2:2" ht="15.75" customHeight="1" x14ac:dyDescent="0.2">
      <c r="B10770" s="9"/>
    </row>
    <row r="10771" spans="2:2" ht="15.75" customHeight="1" x14ac:dyDescent="0.2">
      <c r="B10771" s="9"/>
    </row>
    <row r="10772" spans="2:2" ht="15.75" customHeight="1" x14ac:dyDescent="0.2">
      <c r="B10772" s="9"/>
    </row>
    <row r="10773" spans="2:2" ht="15.75" customHeight="1" x14ac:dyDescent="0.2">
      <c r="B10773" s="9"/>
    </row>
    <row r="10774" spans="2:2" ht="15.75" customHeight="1" x14ac:dyDescent="0.2">
      <c r="B10774" s="9"/>
    </row>
    <row r="10775" spans="2:2" ht="15.75" customHeight="1" x14ac:dyDescent="0.2">
      <c r="B10775" s="9"/>
    </row>
    <row r="10776" spans="2:2" ht="15.75" customHeight="1" x14ac:dyDescent="0.2">
      <c r="B10776" s="9"/>
    </row>
    <row r="10777" spans="2:2" ht="15.75" customHeight="1" x14ac:dyDescent="0.2">
      <c r="B10777" s="9"/>
    </row>
    <row r="10778" spans="2:2" ht="15.75" customHeight="1" x14ac:dyDescent="0.2">
      <c r="B10778" s="9"/>
    </row>
    <row r="10779" spans="2:2" ht="15.75" customHeight="1" x14ac:dyDescent="0.2">
      <c r="B10779" s="9"/>
    </row>
    <row r="10780" spans="2:2" ht="15.75" customHeight="1" x14ac:dyDescent="0.2">
      <c r="B10780" s="9"/>
    </row>
    <row r="10781" spans="2:2" ht="15.75" customHeight="1" x14ac:dyDescent="0.2">
      <c r="B10781" s="9"/>
    </row>
    <row r="10782" spans="2:2" ht="15.75" customHeight="1" x14ac:dyDescent="0.2">
      <c r="B10782" s="9"/>
    </row>
    <row r="10783" spans="2:2" ht="15.75" customHeight="1" x14ac:dyDescent="0.2">
      <c r="B10783" s="9"/>
    </row>
    <row r="10784" spans="2:2" ht="15.75" customHeight="1" x14ac:dyDescent="0.2">
      <c r="B10784" s="9"/>
    </row>
    <row r="10785" spans="2:2" ht="15.75" customHeight="1" x14ac:dyDescent="0.2">
      <c r="B10785" s="9"/>
    </row>
    <row r="10786" spans="2:2" ht="15.75" customHeight="1" x14ac:dyDescent="0.2">
      <c r="B10786" s="9"/>
    </row>
    <row r="10787" spans="2:2" ht="15.75" customHeight="1" x14ac:dyDescent="0.2">
      <c r="B10787" s="9"/>
    </row>
    <row r="10788" spans="2:2" ht="15.75" customHeight="1" x14ac:dyDescent="0.2">
      <c r="B10788" s="9"/>
    </row>
    <row r="10789" spans="2:2" ht="15.75" customHeight="1" x14ac:dyDescent="0.2">
      <c r="B10789" s="9"/>
    </row>
    <row r="10790" spans="2:2" ht="15.75" customHeight="1" x14ac:dyDescent="0.2">
      <c r="B10790" s="9"/>
    </row>
    <row r="10791" spans="2:2" ht="15.75" customHeight="1" x14ac:dyDescent="0.2">
      <c r="B10791" s="9"/>
    </row>
    <row r="10792" spans="2:2" ht="15.75" customHeight="1" x14ac:dyDescent="0.2">
      <c r="B10792" s="9"/>
    </row>
    <row r="10793" spans="2:2" ht="15.75" customHeight="1" x14ac:dyDescent="0.2">
      <c r="B10793" s="9"/>
    </row>
    <row r="10794" spans="2:2" ht="15.75" customHeight="1" x14ac:dyDescent="0.2">
      <c r="B10794" s="9"/>
    </row>
    <row r="10795" spans="2:2" ht="15.75" customHeight="1" x14ac:dyDescent="0.2">
      <c r="B10795" s="9"/>
    </row>
    <row r="10796" spans="2:2" ht="15.75" customHeight="1" x14ac:dyDescent="0.2">
      <c r="B10796" s="9"/>
    </row>
    <row r="10797" spans="2:2" ht="15.75" customHeight="1" x14ac:dyDescent="0.2">
      <c r="B10797" s="9"/>
    </row>
    <row r="10798" spans="2:2" ht="15.75" customHeight="1" x14ac:dyDescent="0.2">
      <c r="B10798" s="9"/>
    </row>
    <row r="10799" spans="2:2" ht="15.75" customHeight="1" x14ac:dyDescent="0.2">
      <c r="B10799" s="9"/>
    </row>
    <row r="10800" spans="2:2" ht="15.75" customHeight="1" x14ac:dyDescent="0.2">
      <c r="B10800" s="9"/>
    </row>
    <row r="10801" spans="2:2" ht="15.75" customHeight="1" x14ac:dyDescent="0.2">
      <c r="B10801" s="9"/>
    </row>
    <row r="10802" spans="2:2" ht="15.75" customHeight="1" x14ac:dyDescent="0.2">
      <c r="B10802" s="9"/>
    </row>
    <row r="10803" spans="2:2" ht="15.75" customHeight="1" x14ac:dyDescent="0.2">
      <c r="B10803" s="9"/>
    </row>
    <row r="10804" spans="2:2" ht="15.75" customHeight="1" x14ac:dyDescent="0.2">
      <c r="B10804" s="9"/>
    </row>
    <row r="10805" spans="2:2" ht="15.75" customHeight="1" x14ac:dyDescent="0.2">
      <c r="B10805" s="9"/>
    </row>
    <row r="10806" spans="2:2" ht="15.75" customHeight="1" x14ac:dyDescent="0.2">
      <c r="B10806" s="9"/>
    </row>
    <row r="10807" spans="2:2" ht="15.75" customHeight="1" x14ac:dyDescent="0.2">
      <c r="B10807" s="9"/>
    </row>
    <row r="10808" spans="2:2" ht="15.75" customHeight="1" x14ac:dyDescent="0.2">
      <c r="B10808" s="9"/>
    </row>
    <row r="10809" spans="2:2" ht="15.75" customHeight="1" x14ac:dyDescent="0.2">
      <c r="B10809" s="9"/>
    </row>
    <row r="10810" spans="2:2" ht="15.75" customHeight="1" x14ac:dyDescent="0.2">
      <c r="B10810" s="9"/>
    </row>
    <row r="10811" spans="2:2" ht="15.75" customHeight="1" x14ac:dyDescent="0.2">
      <c r="B10811" s="9"/>
    </row>
    <row r="10812" spans="2:2" ht="15.75" customHeight="1" x14ac:dyDescent="0.2">
      <c r="B10812" s="9"/>
    </row>
    <row r="10813" spans="2:2" ht="15.75" customHeight="1" x14ac:dyDescent="0.2">
      <c r="B10813" s="9"/>
    </row>
    <row r="10814" spans="2:2" ht="15.75" customHeight="1" x14ac:dyDescent="0.2">
      <c r="B10814" s="9"/>
    </row>
    <row r="10815" spans="2:2" ht="15.75" customHeight="1" x14ac:dyDescent="0.2">
      <c r="B10815" s="9"/>
    </row>
    <row r="10816" spans="2:2" ht="15.75" customHeight="1" x14ac:dyDescent="0.2">
      <c r="B10816" s="9"/>
    </row>
    <row r="10817" spans="2:2" ht="15.75" customHeight="1" x14ac:dyDescent="0.2">
      <c r="B10817" s="9"/>
    </row>
    <row r="10818" spans="2:2" ht="15.75" customHeight="1" x14ac:dyDescent="0.2">
      <c r="B10818" s="9"/>
    </row>
    <row r="10819" spans="2:2" ht="15.75" customHeight="1" x14ac:dyDescent="0.2">
      <c r="B10819" s="9"/>
    </row>
    <row r="10820" spans="2:2" ht="15.75" customHeight="1" x14ac:dyDescent="0.2">
      <c r="B10820" s="9"/>
    </row>
    <row r="10821" spans="2:2" ht="15.75" customHeight="1" x14ac:dyDescent="0.2">
      <c r="B10821" s="9"/>
    </row>
    <row r="10822" spans="2:2" ht="15.75" customHeight="1" x14ac:dyDescent="0.2">
      <c r="B10822" s="9"/>
    </row>
    <row r="10823" spans="2:2" ht="15.75" customHeight="1" x14ac:dyDescent="0.2">
      <c r="B10823" s="9"/>
    </row>
    <row r="10824" spans="2:2" ht="15.75" customHeight="1" x14ac:dyDescent="0.2">
      <c r="B10824" s="9"/>
    </row>
    <row r="10825" spans="2:2" ht="15.75" customHeight="1" x14ac:dyDescent="0.2">
      <c r="B10825" s="9"/>
    </row>
    <row r="10826" spans="2:2" ht="15.75" customHeight="1" x14ac:dyDescent="0.2">
      <c r="B10826" s="9"/>
    </row>
    <row r="10827" spans="2:2" ht="15.75" customHeight="1" x14ac:dyDescent="0.2">
      <c r="B10827" s="9"/>
    </row>
    <row r="10828" spans="2:2" ht="15.75" customHeight="1" x14ac:dyDescent="0.2">
      <c r="B10828" s="9"/>
    </row>
    <row r="10829" spans="2:2" ht="15.75" customHeight="1" x14ac:dyDescent="0.2">
      <c r="B10829" s="9"/>
    </row>
    <row r="10830" spans="2:2" ht="15.75" customHeight="1" x14ac:dyDescent="0.2">
      <c r="B10830" s="9"/>
    </row>
    <row r="10831" spans="2:2" ht="15.75" customHeight="1" x14ac:dyDescent="0.2">
      <c r="B10831" s="9"/>
    </row>
    <row r="10832" spans="2:2" ht="15.75" customHeight="1" x14ac:dyDescent="0.2">
      <c r="B10832" s="9"/>
    </row>
    <row r="10833" spans="2:2" ht="15.75" customHeight="1" x14ac:dyDescent="0.2">
      <c r="B10833" s="9"/>
    </row>
    <row r="10834" spans="2:2" ht="15.75" customHeight="1" x14ac:dyDescent="0.2">
      <c r="B10834" s="9"/>
    </row>
    <row r="10835" spans="2:2" ht="15.75" customHeight="1" x14ac:dyDescent="0.2">
      <c r="B10835" s="9"/>
    </row>
    <row r="10836" spans="2:2" ht="15.75" customHeight="1" x14ac:dyDescent="0.2">
      <c r="B10836" s="9"/>
    </row>
    <row r="10837" spans="2:2" ht="15.75" customHeight="1" x14ac:dyDescent="0.2">
      <c r="B10837" s="9"/>
    </row>
    <row r="10838" spans="2:2" ht="15.75" customHeight="1" x14ac:dyDescent="0.2">
      <c r="B10838" s="9"/>
    </row>
    <row r="10839" spans="2:2" ht="15.75" customHeight="1" x14ac:dyDescent="0.2">
      <c r="B10839" s="9"/>
    </row>
    <row r="10840" spans="2:2" ht="15.75" customHeight="1" x14ac:dyDescent="0.2">
      <c r="B10840" s="9"/>
    </row>
    <row r="10841" spans="2:2" ht="15.75" customHeight="1" x14ac:dyDescent="0.2">
      <c r="B10841" s="9"/>
    </row>
    <row r="10842" spans="2:2" ht="15.75" customHeight="1" x14ac:dyDescent="0.2">
      <c r="B10842" s="9"/>
    </row>
    <row r="10843" spans="2:2" ht="15.75" customHeight="1" x14ac:dyDescent="0.2">
      <c r="B10843" s="9"/>
    </row>
    <row r="10844" spans="2:2" ht="15.75" customHeight="1" x14ac:dyDescent="0.2">
      <c r="B10844" s="9"/>
    </row>
    <row r="10845" spans="2:2" ht="15.75" customHeight="1" x14ac:dyDescent="0.2">
      <c r="B10845" s="9"/>
    </row>
    <row r="10846" spans="2:2" ht="15.75" customHeight="1" x14ac:dyDescent="0.2">
      <c r="B10846" s="9"/>
    </row>
    <row r="10847" spans="2:2" ht="15.75" customHeight="1" x14ac:dyDescent="0.2">
      <c r="B10847" s="9"/>
    </row>
    <row r="10848" spans="2:2" ht="15.75" customHeight="1" x14ac:dyDescent="0.2">
      <c r="B10848" s="9"/>
    </row>
    <row r="10849" spans="2:2" ht="15.75" customHeight="1" x14ac:dyDescent="0.2">
      <c r="B10849" s="9"/>
    </row>
    <row r="10850" spans="2:2" ht="15.75" customHeight="1" x14ac:dyDescent="0.2">
      <c r="B10850" s="9"/>
    </row>
    <row r="10851" spans="2:2" ht="15.75" customHeight="1" x14ac:dyDescent="0.2">
      <c r="B10851" s="9"/>
    </row>
    <row r="10852" spans="2:2" ht="15.75" customHeight="1" x14ac:dyDescent="0.2">
      <c r="B10852" s="9"/>
    </row>
    <row r="10853" spans="2:2" ht="15.75" customHeight="1" x14ac:dyDescent="0.2">
      <c r="B10853" s="9"/>
    </row>
    <row r="10854" spans="2:2" ht="15.75" customHeight="1" x14ac:dyDescent="0.2">
      <c r="B10854" s="9"/>
    </row>
    <row r="10855" spans="2:2" ht="15.75" customHeight="1" x14ac:dyDescent="0.2">
      <c r="B10855" s="9"/>
    </row>
    <row r="10856" spans="2:2" ht="15.75" customHeight="1" x14ac:dyDescent="0.2">
      <c r="B10856" s="9"/>
    </row>
    <row r="10857" spans="2:2" ht="15.75" customHeight="1" x14ac:dyDescent="0.2">
      <c r="B10857" s="9"/>
    </row>
    <row r="10858" spans="2:2" ht="15.75" customHeight="1" x14ac:dyDescent="0.2">
      <c r="B10858" s="9"/>
    </row>
    <row r="10859" spans="2:2" ht="15.75" customHeight="1" x14ac:dyDescent="0.2">
      <c r="B10859" s="9"/>
    </row>
    <row r="10860" spans="2:2" ht="15.75" customHeight="1" x14ac:dyDescent="0.2">
      <c r="B10860" s="9"/>
    </row>
    <row r="10861" spans="2:2" ht="15.75" customHeight="1" x14ac:dyDescent="0.2">
      <c r="B10861" s="9"/>
    </row>
    <row r="10862" spans="2:2" ht="15.75" customHeight="1" x14ac:dyDescent="0.2">
      <c r="B10862" s="9"/>
    </row>
    <row r="10863" spans="2:2" ht="15.75" customHeight="1" x14ac:dyDescent="0.2">
      <c r="B10863" s="9"/>
    </row>
    <row r="10864" spans="2:2" ht="15.75" customHeight="1" x14ac:dyDescent="0.2">
      <c r="B10864" s="9"/>
    </row>
    <row r="10865" spans="2:2" ht="15.75" customHeight="1" x14ac:dyDescent="0.2">
      <c r="B10865" s="9"/>
    </row>
    <row r="10866" spans="2:2" ht="15.75" customHeight="1" x14ac:dyDescent="0.2">
      <c r="B10866" s="9"/>
    </row>
    <row r="10867" spans="2:2" ht="15.75" customHeight="1" x14ac:dyDescent="0.2">
      <c r="B10867" s="9"/>
    </row>
    <row r="10868" spans="2:2" ht="15.75" customHeight="1" x14ac:dyDescent="0.2">
      <c r="B10868" s="9"/>
    </row>
    <row r="10869" spans="2:2" ht="15.75" customHeight="1" x14ac:dyDescent="0.2">
      <c r="B10869" s="9"/>
    </row>
    <row r="10870" spans="2:2" ht="15.75" customHeight="1" x14ac:dyDescent="0.2">
      <c r="B10870" s="9"/>
    </row>
    <row r="10871" spans="2:2" ht="15.75" customHeight="1" x14ac:dyDescent="0.2">
      <c r="B10871" s="9"/>
    </row>
    <row r="10872" spans="2:2" ht="15.75" customHeight="1" x14ac:dyDescent="0.2">
      <c r="B10872" s="9"/>
    </row>
    <row r="10873" spans="2:2" ht="15.75" customHeight="1" x14ac:dyDescent="0.2">
      <c r="B10873" s="9"/>
    </row>
    <row r="10874" spans="2:2" ht="15.75" customHeight="1" x14ac:dyDescent="0.2">
      <c r="B10874" s="9"/>
    </row>
    <row r="10875" spans="2:2" ht="15.75" customHeight="1" x14ac:dyDescent="0.2">
      <c r="B10875" s="9"/>
    </row>
    <row r="10876" spans="2:2" ht="15.75" customHeight="1" x14ac:dyDescent="0.2">
      <c r="B10876" s="9"/>
    </row>
    <row r="10877" spans="2:2" ht="15.75" customHeight="1" x14ac:dyDescent="0.2">
      <c r="B10877" s="9"/>
    </row>
    <row r="10878" spans="2:2" ht="15.75" customHeight="1" x14ac:dyDescent="0.2">
      <c r="B10878" s="9"/>
    </row>
    <row r="10879" spans="2:2" ht="15.75" customHeight="1" x14ac:dyDescent="0.2">
      <c r="B10879" s="9"/>
    </row>
    <row r="10880" spans="2:2" ht="15.75" customHeight="1" x14ac:dyDescent="0.2">
      <c r="B10880" s="9"/>
    </row>
    <row r="10881" spans="2:2" ht="15.75" customHeight="1" x14ac:dyDescent="0.2">
      <c r="B10881" s="9"/>
    </row>
    <row r="10882" spans="2:2" ht="15.75" customHeight="1" x14ac:dyDescent="0.2">
      <c r="B10882" s="9"/>
    </row>
    <row r="10883" spans="2:2" ht="15.75" customHeight="1" x14ac:dyDescent="0.2">
      <c r="B10883" s="9"/>
    </row>
    <row r="10884" spans="2:2" ht="15.75" customHeight="1" x14ac:dyDescent="0.2">
      <c r="B10884" s="9"/>
    </row>
    <row r="10885" spans="2:2" ht="15.75" customHeight="1" x14ac:dyDescent="0.2">
      <c r="B10885" s="9"/>
    </row>
    <row r="10886" spans="2:2" ht="15.75" customHeight="1" x14ac:dyDescent="0.2">
      <c r="B10886" s="9"/>
    </row>
    <row r="10887" spans="2:2" ht="15.75" customHeight="1" x14ac:dyDescent="0.2">
      <c r="B10887" s="9"/>
    </row>
    <row r="10888" spans="2:2" ht="15.75" customHeight="1" x14ac:dyDescent="0.2">
      <c r="B10888" s="9"/>
    </row>
    <row r="10889" spans="2:2" ht="15.75" customHeight="1" x14ac:dyDescent="0.2">
      <c r="B10889" s="9"/>
    </row>
    <row r="10890" spans="2:2" ht="15.75" customHeight="1" x14ac:dyDescent="0.2">
      <c r="B10890" s="9"/>
    </row>
    <row r="10891" spans="2:2" ht="15.75" customHeight="1" x14ac:dyDescent="0.2">
      <c r="B10891" s="9"/>
    </row>
    <row r="10892" spans="2:2" ht="15.75" customHeight="1" x14ac:dyDescent="0.2">
      <c r="B10892" s="9"/>
    </row>
    <row r="10893" spans="2:2" ht="15.75" customHeight="1" x14ac:dyDescent="0.2">
      <c r="B10893" s="9"/>
    </row>
    <row r="10894" spans="2:2" ht="15.75" customHeight="1" x14ac:dyDescent="0.2">
      <c r="B10894" s="9"/>
    </row>
    <row r="10895" spans="2:2" ht="15.75" customHeight="1" x14ac:dyDescent="0.2">
      <c r="B10895" s="9"/>
    </row>
    <row r="10896" spans="2:2" ht="15.75" customHeight="1" x14ac:dyDescent="0.2">
      <c r="B10896" s="9"/>
    </row>
    <row r="10897" spans="2:2" ht="15.75" customHeight="1" x14ac:dyDescent="0.2">
      <c r="B10897" s="9"/>
    </row>
    <row r="10898" spans="2:2" ht="15.75" customHeight="1" x14ac:dyDescent="0.2">
      <c r="B10898" s="9"/>
    </row>
    <row r="10899" spans="2:2" ht="15.75" customHeight="1" x14ac:dyDescent="0.2">
      <c r="B10899" s="9"/>
    </row>
    <row r="10900" spans="2:2" ht="15.75" customHeight="1" x14ac:dyDescent="0.2">
      <c r="B10900" s="9"/>
    </row>
    <row r="10901" spans="2:2" ht="15.75" customHeight="1" x14ac:dyDescent="0.2">
      <c r="B10901" s="9"/>
    </row>
    <row r="10902" spans="2:2" ht="15.75" customHeight="1" x14ac:dyDescent="0.2">
      <c r="B10902" s="9"/>
    </row>
    <row r="10903" spans="2:2" ht="15.75" customHeight="1" x14ac:dyDescent="0.2">
      <c r="B10903" s="9"/>
    </row>
    <row r="10904" spans="2:2" ht="15.75" customHeight="1" x14ac:dyDescent="0.2">
      <c r="B10904" s="9"/>
    </row>
    <row r="10905" spans="2:2" ht="15.75" customHeight="1" x14ac:dyDescent="0.2">
      <c r="B10905" s="9"/>
    </row>
    <row r="10906" spans="2:2" ht="15.75" customHeight="1" x14ac:dyDescent="0.2">
      <c r="B10906" s="9"/>
    </row>
    <row r="10907" spans="2:2" ht="15.75" customHeight="1" x14ac:dyDescent="0.2">
      <c r="B10907" s="9"/>
    </row>
    <row r="10908" spans="2:2" ht="15.75" customHeight="1" x14ac:dyDescent="0.2">
      <c r="B10908" s="9"/>
    </row>
    <row r="10909" spans="2:2" ht="15.75" customHeight="1" x14ac:dyDescent="0.2">
      <c r="B10909" s="9"/>
    </row>
    <row r="10910" spans="2:2" ht="15.75" customHeight="1" x14ac:dyDescent="0.2">
      <c r="B10910" s="9"/>
    </row>
    <row r="10911" spans="2:2" ht="15.75" customHeight="1" x14ac:dyDescent="0.2">
      <c r="B10911" s="9"/>
    </row>
    <row r="10912" spans="2:2" ht="15.75" customHeight="1" x14ac:dyDescent="0.2">
      <c r="B10912" s="9"/>
    </row>
    <row r="10913" spans="2:2" ht="15.75" customHeight="1" x14ac:dyDescent="0.2">
      <c r="B10913" s="9"/>
    </row>
    <row r="10914" spans="2:2" ht="15.75" customHeight="1" x14ac:dyDescent="0.2">
      <c r="B10914" s="9"/>
    </row>
    <row r="10915" spans="2:2" ht="15.75" customHeight="1" x14ac:dyDescent="0.2">
      <c r="B10915" s="9"/>
    </row>
    <row r="10916" spans="2:2" ht="15.75" customHeight="1" x14ac:dyDescent="0.2">
      <c r="B10916" s="9"/>
    </row>
    <row r="10917" spans="2:2" ht="15.75" customHeight="1" x14ac:dyDescent="0.2">
      <c r="B10917" s="9"/>
    </row>
    <row r="10918" spans="2:2" ht="15.75" customHeight="1" x14ac:dyDescent="0.2">
      <c r="B10918" s="9"/>
    </row>
    <row r="10919" spans="2:2" ht="15.75" customHeight="1" x14ac:dyDescent="0.2">
      <c r="B10919" s="9"/>
    </row>
    <row r="10920" spans="2:2" ht="15.75" customHeight="1" x14ac:dyDescent="0.2">
      <c r="B10920" s="9"/>
    </row>
    <row r="10921" spans="2:2" ht="15.75" customHeight="1" x14ac:dyDescent="0.2">
      <c r="B10921" s="9"/>
    </row>
    <row r="10922" spans="2:2" ht="15.75" customHeight="1" x14ac:dyDescent="0.2">
      <c r="B10922" s="9"/>
    </row>
    <row r="10923" spans="2:2" ht="15.75" customHeight="1" x14ac:dyDescent="0.2">
      <c r="B10923" s="9"/>
    </row>
    <row r="10924" spans="2:2" ht="15.75" customHeight="1" x14ac:dyDescent="0.2">
      <c r="B10924" s="9"/>
    </row>
    <row r="10925" spans="2:2" ht="15.75" customHeight="1" x14ac:dyDescent="0.2">
      <c r="B10925" s="9"/>
    </row>
    <row r="10926" spans="2:2" ht="15.75" customHeight="1" x14ac:dyDescent="0.2">
      <c r="B10926" s="9"/>
    </row>
    <row r="10927" spans="2:2" ht="15.75" customHeight="1" x14ac:dyDescent="0.2">
      <c r="B10927" s="9"/>
    </row>
    <row r="10928" spans="2:2" ht="15.75" customHeight="1" x14ac:dyDescent="0.2">
      <c r="B10928" s="9"/>
    </row>
    <row r="10929" spans="2:2" ht="15.75" customHeight="1" x14ac:dyDescent="0.2">
      <c r="B10929" s="9"/>
    </row>
    <row r="10930" spans="2:2" ht="15.75" customHeight="1" x14ac:dyDescent="0.2">
      <c r="B10930" s="9"/>
    </row>
    <row r="10931" spans="2:2" ht="15.75" customHeight="1" x14ac:dyDescent="0.2">
      <c r="B10931" s="9"/>
    </row>
    <row r="10932" spans="2:2" ht="15.75" customHeight="1" x14ac:dyDescent="0.2">
      <c r="B10932" s="9"/>
    </row>
    <row r="10933" spans="2:2" ht="15.75" customHeight="1" x14ac:dyDescent="0.2">
      <c r="B10933" s="9"/>
    </row>
    <row r="10934" spans="2:2" ht="15.75" customHeight="1" x14ac:dyDescent="0.2">
      <c r="B10934" s="9"/>
    </row>
    <row r="10935" spans="2:2" ht="15.75" customHeight="1" x14ac:dyDescent="0.2">
      <c r="B10935" s="9"/>
    </row>
    <row r="10936" spans="2:2" ht="15.75" customHeight="1" x14ac:dyDescent="0.2">
      <c r="B10936" s="9"/>
    </row>
    <row r="10937" spans="2:2" ht="15.75" customHeight="1" x14ac:dyDescent="0.2">
      <c r="B10937" s="9"/>
    </row>
    <row r="10938" spans="2:2" ht="15.75" customHeight="1" x14ac:dyDescent="0.2">
      <c r="B10938" s="9"/>
    </row>
    <row r="10939" spans="2:2" ht="15.75" customHeight="1" x14ac:dyDescent="0.2">
      <c r="B10939" s="9"/>
    </row>
    <row r="10940" spans="2:2" ht="15.75" customHeight="1" x14ac:dyDescent="0.2">
      <c r="B10940" s="9"/>
    </row>
    <row r="10941" spans="2:2" ht="15.75" customHeight="1" x14ac:dyDescent="0.2">
      <c r="B10941" s="9"/>
    </row>
    <row r="10942" spans="2:2" ht="15.75" customHeight="1" x14ac:dyDescent="0.2">
      <c r="B10942" s="9"/>
    </row>
    <row r="10943" spans="2:2" ht="15.75" customHeight="1" x14ac:dyDescent="0.2">
      <c r="B10943" s="9"/>
    </row>
    <row r="10944" spans="2:2" ht="15.75" customHeight="1" x14ac:dyDescent="0.2">
      <c r="B10944" s="9"/>
    </row>
    <row r="10945" spans="2:2" ht="15.75" customHeight="1" x14ac:dyDescent="0.2">
      <c r="B10945" s="9"/>
    </row>
    <row r="10946" spans="2:2" ht="15.75" customHeight="1" x14ac:dyDescent="0.2">
      <c r="B10946" s="9"/>
    </row>
    <row r="10947" spans="2:2" ht="15.75" customHeight="1" x14ac:dyDescent="0.2">
      <c r="B10947" s="9"/>
    </row>
    <row r="10948" spans="2:2" ht="15.75" customHeight="1" x14ac:dyDescent="0.2">
      <c r="B10948" s="9"/>
    </row>
    <row r="10949" spans="2:2" ht="15.75" customHeight="1" x14ac:dyDescent="0.2">
      <c r="B10949" s="9"/>
    </row>
    <row r="10950" spans="2:2" ht="15.75" customHeight="1" x14ac:dyDescent="0.2">
      <c r="B10950" s="9"/>
    </row>
    <row r="10951" spans="2:2" ht="15.75" customHeight="1" x14ac:dyDescent="0.2">
      <c r="B10951" s="9"/>
    </row>
    <row r="10952" spans="2:2" ht="15.75" customHeight="1" x14ac:dyDescent="0.2">
      <c r="B10952" s="9"/>
    </row>
    <row r="10953" spans="2:2" ht="15.75" customHeight="1" x14ac:dyDescent="0.2">
      <c r="B10953" s="9"/>
    </row>
    <row r="10954" spans="2:2" ht="15.75" customHeight="1" x14ac:dyDescent="0.2">
      <c r="B10954" s="9"/>
    </row>
    <row r="10955" spans="2:2" ht="15.75" customHeight="1" x14ac:dyDescent="0.2">
      <c r="B10955" s="9"/>
    </row>
    <row r="10956" spans="2:2" ht="15.75" customHeight="1" x14ac:dyDescent="0.2">
      <c r="B10956" s="9"/>
    </row>
    <row r="10957" spans="2:2" ht="15.75" customHeight="1" x14ac:dyDescent="0.2">
      <c r="B10957" s="9"/>
    </row>
    <row r="10958" spans="2:2" ht="15.75" customHeight="1" x14ac:dyDescent="0.2">
      <c r="B10958" s="9"/>
    </row>
    <row r="10959" spans="2:2" ht="15.75" customHeight="1" x14ac:dyDescent="0.2">
      <c r="B10959" s="9"/>
    </row>
    <row r="10960" spans="2:2" ht="15.75" customHeight="1" x14ac:dyDescent="0.2">
      <c r="B10960" s="9"/>
    </row>
    <row r="10961" spans="2:2" ht="15.75" customHeight="1" x14ac:dyDescent="0.2">
      <c r="B10961" s="9"/>
    </row>
    <row r="10962" spans="2:2" ht="15.75" customHeight="1" x14ac:dyDescent="0.2">
      <c r="B10962" s="9"/>
    </row>
    <row r="10963" spans="2:2" ht="15.75" customHeight="1" x14ac:dyDescent="0.2">
      <c r="B10963" s="9"/>
    </row>
    <row r="10964" spans="2:2" ht="15.75" customHeight="1" x14ac:dyDescent="0.2">
      <c r="B10964" s="9"/>
    </row>
    <row r="10965" spans="2:2" ht="15.75" customHeight="1" x14ac:dyDescent="0.2">
      <c r="B10965" s="9"/>
    </row>
    <row r="10966" spans="2:2" ht="15.75" customHeight="1" x14ac:dyDescent="0.2">
      <c r="B10966" s="9"/>
    </row>
    <row r="10967" spans="2:2" ht="15.75" customHeight="1" x14ac:dyDescent="0.2">
      <c r="B10967" s="9"/>
    </row>
    <row r="10968" spans="2:2" ht="15.75" customHeight="1" x14ac:dyDescent="0.2">
      <c r="B10968" s="9"/>
    </row>
    <row r="10969" spans="2:2" ht="15.75" customHeight="1" x14ac:dyDescent="0.2">
      <c r="B10969" s="9"/>
    </row>
    <row r="10970" spans="2:2" ht="15.75" customHeight="1" x14ac:dyDescent="0.2">
      <c r="B10970" s="9"/>
    </row>
    <row r="10971" spans="2:2" ht="15.75" customHeight="1" x14ac:dyDescent="0.2">
      <c r="B10971" s="9"/>
    </row>
    <row r="10972" spans="2:2" ht="15.75" customHeight="1" x14ac:dyDescent="0.2">
      <c r="B10972" s="9"/>
    </row>
    <row r="10973" spans="2:2" ht="15.75" customHeight="1" x14ac:dyDescent="0.2">
      <c r="B10973" s="9"/>
    </row>
    <row r="10974" spans="2:2" ht="15.75" customHeight="1" x14ac:dyDescent="0.2">
      <c r="B10974" s="9"/>
    </row>
    <row r="10975" spans="2:2" ht="15.75" customHeight="1" x14ac:dyDescent="0.2">
      <c r="B10975" s="9"/>
    </row>
    <row r="10976" spans="2:2" ht="15.75" customHeight="1" x14ac:dyDescent="0.2">
      <c r="B10976" s="9"/>
    </row>
    <row r="10977" spans="2:2" ht="15.75" customHeight="1" x14ac:dyDescent="0.2">
      <c r="B10977" s="9"/>
    </row>
    <row r="10978" spans="2:2" ht="15.75" customHeight="1" x14ac:dyDescent="0.2">
      <c r="B10978" s="9"/>
    </row>
    <row r="10979" spans="2:2" ht="15.75" customHeight="1" x14ac:dyDescent="0.2">
      <c r="B10979" s="9"/>
    </row>
    <row r="10980" spans="2:2" ht="15.75" customHeight="1" x14ac:dyDescent="0.2">
      <c r="B10980" s="9"/>
    </row>
    <row r="10981" spans="2:2" ht="15.75" customHeight="1" x14ac:dyDescent="0.2">
      <c r="B10981" s="9"/>
    </row>
    <row r="10982" spans="2:2" ht="15.75" customHeight="1" x14ac:dyDescent="0.2">
      <c r="B10982" s="9"/>
    </row>
    <row r="10983" spans="2:2" ht="15.75" customHeight="1" x14ac:dyDescent="0.2">
      <c r="B10983" s="9"/>
    </row>
    <row r="10984" spans="2:2" ht="15.75" customHeight="1" x14ac:dyDescent="0.2">
      <c r="B10984" s="9"/>
    </row>
    <row r="10985" spans="2:2" ht="15.75" customHeight="1" x14ac:dyDescent="0.2">
      <c r="B10985" s="9"/>
    </row>
    <row r="10986" spans="2:2" ht="15.75" customHeight="1" x14ac:dyDescent="0.2">
      <c r="B10986" s="9"/>
    </row>
    <row r="10987" spans="2:2" ht="15.75" customHeight="1" x14ac:dyDescent="0.2">
      <c r="B10987" s="9"/>
    </row>
    <row r="10988" spans="2:2" ht="15.75" customHeight="1" x14ac:dyDescent="0.2">
      <c r="B10988" s="9"/>
    </row>
    <row r="10989" spans="2:2" ht="15.75" customHeight="1" x14ac:dyDescent="0.2">
      <c r="B10989" s="9"/>
    </row>
    <row r="10990" spans="2:2" ht="15.75" customHeight="1" x14ac:dyDescent="0.2">
      <c r="B10990" s="9"/>
    </row>
    <row r="10991" spans="2:2" ht="15.75" customHeight="1" x14ac:dyDescent="0.2">
      <c r="B10991" s="9"/>
    </row>
    <row r="10992" spans="2:2" ht="15.75" customHeight="1" x14ac:dyDescent="0.2">
      <c r="B10992" s="9"/>
    </row>
    <row r="10993" spans="2:2" ht="15.75" customHeight="1" x14ac:dyDescent="0.2">
      <c r="B10993" s="9"/>
    </row>
    <row r="10994" spans="2:2" ht="15.75" customHeight="1" x14ac:dyDescent="0.2">
      <c r="B10994" s="9"/>
    </row>
    <row r="10995" spans="2:2" ht="15.75" customHeight="1" x14ac:dyDescent="0.2">
      <c r="B10995" s="9"/>
    </row>
    <row r="10996" spans="2:2" ht="15.75" customHeight="1" x14ac:dyDescent="0.2">
      <c r="B10996" s="9"/>
    </row>
    <row r="10997" spans="2:2" ht="15.75" customHeight="1" x14ac:dyDescent="0.2">
      <c r="B10997" s="9"/>
    </row>
    <row r="10998" spans="2:2" ht="15.75" customHeight="1" x14ac:dyDescent="0.2">
      <c r="B10998" s="9"/>
    </row>
    <row r="10999" spans="2:2" ht="15.75" customHeight="1" x14ac:dyDescent="0.2">
      <c r="B10999" s="9"/>
    </row>
    <row r="11000" spans="2:2" ht="15.75" customHeight="1" x14ac:dyDescent="0.2">
      <c r="B11000" s="9"/>
    </row>
    <row r="11001" spans="2:2" ht="15.75" customHeight="1" x14ac:dyDescent="0.2">
      <c r="B11001" s="9"/>
    </row>
    <row r="11002" spans="2:2" ht="15.75" customHeight="1" x14ac:dyDescent="0.2">
      <c r="B11002" s="9"/>
    </row>
    <row r="11003" spans="2:2" ht="15.75" customHeight="1" x14ac:dyDescent="0.2">
      <c r="B11003" s="9"/>
    </row>
    <row r="11004" spans="2:2" ht="15.75" customHeight="1" x14ac:dyDescent="0.2">
      <c r="B11004" s="9"/>
    </row>
    <row r="11005" spans="2:2" ht="15.75" customHeight="1" x14ac:dyDescent="0.2">
      <c r="B11005" s="9"/>
    </row>
    <row r="11006" spans="2:2" ht="15.75" customHeight="1" x14ac:dyDescent="0.2">
      <c r="B11006" s="9"/>
    </row>
    <row r="11007" spans="2:2" ht="15.75" customHeight="1" x14ac:dyDescent="0.2">
      <c r="B11007" s="9"/>
    </row>
    <row r="11008" spans="2:2" ht="15.75" customHeight="1" x14ac:dyDescent="0.2">
      <c r="B11008" s="9"/>
    </row>
    <row r="11009" spans="2:2" ht="15.75" customHeight="1" x14ac:dyDescent="0.2">
      <c r="B11009" s="9"/>
    </row>
    <row r="11010" spans="2:2" ht="15.75" customHeight="1" x14ac:dyDescent="0.2">
      <c r="B11010" s="9"/>
    </row>
    <row r="11011" spans="2:2" ht="15.75" customHeight="1" x14ac:dyDescent="0.2">
      <c r="B11011" s="9"/>
    </row>
    <row r="11012" spans="2:2" ht="15.75" customHeight="1" x14ac:dyDescent="0.2">
      <c r="B11012" s="9"/>
    </row>
    <row r="11013" spans="2:2" ht="15.75" customHeight="1" x14ac:dyDescent="0.2">
      <c r="B11013" s="9"/>
    </row>
    <row r="11014" spans="2:2" ht="15.75" customHeight="1" x14ac:dyDescent="0.2">
      <c r="B11014" s="9"/>
    </row>
    <row r="11015" spans="2:2" ht="15.75" customHeight="1" x14ac:dyDescent="0.2">
      <c r="B11015" s="9"/>
    </row>
    <row r="11016" spans="2:2" ht="15.75" customHeight="1" x14ac:dyDescent="0.2">
      <c r="B11016" s="9"/>
    </row>
    <row r="11017" spans="2:2" ht="15.75" customHeight="1" x14ac:dyDescent="0.2">
      <c r="B11017" s="9"/>
    </row>
    <row r="11018" spans="2:2" ht="15.75" customHeight="1" x14ac:dyDescent="0.2">
      <c r="B11018" s="9"/>
    </row>
    <row r="11019" spans="2:2" ht="15.75" customHeight="1" x14ac:dyDescent="0.2">
      <c r="B11019" s="9"/>
    </row>
    <row r="11020" spans="2:2" ht="15.75" customHeight="1" x14ac:dyDescent="0.2">
      <c r="B11020" s="9"/>
    </row>
    <row r="11021" spans="2:2" ht="15.75" customHeight="1" x14ac:dyDescent="0.2">
      <c r="B11021" s="9"/>
    </row>
    <row r="11022" spans="2:2" ht="15.75" customHeight="1" x14ac:dyDescent="0.2">
      <c r="B11022" s="9"/>
    </row>
    <row r="11023" spans="2:2" ht="15.75" customHeight="1" x14ac:dyDescent="0.2">
      <c r="B11023" s="9"/>
    </row>
    <row r="11024" spans="2:2" ht="15.75" customHeight="1" x14ac:dyDescent="0.2">
      <c r="B11024" s="9"/>
    </row>
    <row r="11025" spans="2:2" ht="15.75" customHeight="1" x14ac:dyDescent="0.2">
      <c r="B11025" s="9"/>
    </row>
    <row r="11026" spans="2:2" ht="15.75" customHeight="1" x14ac:dyDescent="0.2">
      <c r="B11026" s="9"/>
    </row>
    <row r="11027" spans="2:2" ht="15.75" customHeight="1" x14ac:dyDescent="0.2">
      <c r="B11027" s="9"/>
    </row>
    <row r="11028" spans="2:2" ht="15.75" customHeight="1" x14ac:dyDescent="0.2">
      <c r="B11028" s="9"/>
    </row>
    <row r="11029" spans="2:2" ht="15.75" customHeight="1" x14ac:dyDescent="0.2">
      <c r="B11029" s="9"/>
    </row>
    <row r="11030" spans="2:2" ht="15.75" customHeight="1" x14ac:dyDescent="0.2">
      <c r="B11030" s="9"/>
    </row>
    <row r="11031" spans="2:2" ht="15.75" customHeight="1" x14ac:dyDescent="0.2">
      <c r="B11031" s="9"/>
    </row>
    <row r="11032" spans="2:2" ht="15.75" customHeight="1" x14ac:dyDescent="0.2">
      <c r="B11032" s="9"/>
    </row>
    <row r="11033" spans="2:2" ht="15.75" customHeight="1" x14ac:dyDescent="0.2">
      <c r="B11033" s="9"/>
    </row>
    <row r="11034" spans="2:2" ht="15.75" customHeight="1" x14ac:dyDescent="0.2">
      <c r="B11034" s="9"/>
    </row>
    <row r="11035" spans="2:2" ht="15.75" customHeight="1" x14ac:dyDescent="0.2">
      <c r="B11035" s="9"/>
    </row>
    <row r="11036" spans="2:2" ht="15.75" customHeight="1" x14ac:dyDescent="0.2">
      <c r="B11036" s="9"/>
    </row>
    <row r="11037" spans="2:2" ht="15.75" customHeight="1" x14ac:dyDescent="0.2">
      <c r="B11037" s="9"/>
    </row>
    <row r="11038" spans="2:2" ht="15.75" customHeight="1" x14ac:dyDescent="0.2">
      <c r="B11038" s="9"/>
    </row>
    <row r="11039" spans="2:2" ht="15.75" customHeight="1" x14ac:dyDescent="0.2">
      <c r="B11039" s="9"/>
    </row>
    <row r="11040" spans="2:2" ht="15.75" customHeight="1" x14ac:dyDescent="0.2">
      <c r="B11040" s="9"/>
    </row>
    <row r="11041" spans="2:2" ht="15.75" customHeight="1" x14ac:dyDescent="0.2">
      <c r="B11041" s="9"/>
    </row>
    <row r="11042" spans="2:2" ht="15.75" customHeight="1" x14ac:dyDescent="0.2">
      <c r="B11042" s="9"/>
    </row>
    <row r="11043" spans="2:2" ht="15.75" customHeight="1" x14ac:dyDescent="0.2">
      <c r="B11043" s="9"/>
    </row>
    <row r="11044" spans="2:2" ht="15.75" customHeight="1" x14ac:dyDescent="0.2">
      <c r="B11044" s="9"/>
    </row>
    <row r="11045" spans="2:2" ht="15.75" customHeight="1" x14ac:dyDescent="0.2">
      <c r="B11045" s="9"/>
    </row>
    <row r="11046" spans="2:2" ht="15.75" customHeight="1" x14ac:dyDescent="0.2">
      <c r="B11046" s="9"/>
    </row>
    <row r="11047" spans="2:2" ht="15.75" customHeight="1" x14ac:dyDescent="0.2">
      <c r="B11047" s="9"/>
    </row>
    <row r="11048" spans="2:2" ht="15.75" customHeight="1" x14ac:dyDescent="0.2">
      <c r="B11048" s="9"/>
    </row>
    <row r="11049" spans="2:2" ht="15.75" customHeight="1" x14ac:dyDescent="0.2">
      <c r="B11049" s="9"/>
    </row>
    <row r="11050" spans="2:2" ht="15.75" customHeight="1" x14ac:dyDescent="0.2">
      <c r="B11050" s="9"/>
    </row>
    <row r="11051" spans="2:2" ht="15.75" customHeight="1" x14ac:dyDescent="0.2">
      <c r="B11051" s="9"/>
    </row>
    <row r="11052" spans="2:2" ht="15.75" customHeight="1" x14ac:dyDescent="0.2">
      <c r="B11052" s="9"/>
    </row>
    <row r="11053" spans="2:2" ht="15.75" customHeight="1" x14ac:dyDescent="0.2">
      <c r="B11053" s="9"/>
    </row>
    <row r="11054" spans="2:2" ht="15.75" customHeight="1" x14ac:dyDescent="0.2">
      <c r="B11054" s="9"/>
    </row>
    <row r="11055" spans="2:2" ht="15.75" customHeight="1" x14ac:dyDescent="0.2">
      <c r="B11055" s="9"/>
    </row>
    <row r="11056" spans="2:2" ht="15.75" customHeight="1" x14ac:dyDescent="0.2">
      <c r="B11056" s="9"/>
    </row>
    <row r="11057" spans="2:2" ht="15.75" customHeight="1" x14ac:dyDescent="0.2">
      <c r="B11057" s="9"/>
    </row>
    <row r="11058" spans="2:2" ht="15.75" customHeight="1" x14ac:dyDescent="0.2">
      <c r="B11058" s="9"/>
    </row>
    <row r="11059" spans="2:2" ht="15.75" customHeight="1" x14ac:dyDescent="0.2">
      <c r="B11059" s="9"/>
    </row>
    <row r="11060" spans="2:2" ht="15.75" customHeight="1" x14ac:dyDescent="0.2">
      <c r="B11060" s="9"/>
    </row>
    <row r="11061" spans="2:2" ht="15.75" customHeight="1" x14ac:dyDescent="0.2">
      <c r="B11061" s="9"/>
    </row>
    <row r="11062" spans="2:2" ht="15.75" customHeight="1" x14ac:dyDescent="0.2">
      <c r="B11062" s="9"/>
    </row>
    <row r="11063" spans="2:2" ht="15.75" customHeight="1" x14ac:dyDescent="0.2">
      <c r="B11063" s="9"/>
    </row>
    <row r="11064" spans="2:2" ht="15.75" customHeight="1" x14ac:dyDescent="0.2">
      <c r="B11064" s="9"/>
    </row>
    <row r="11065" spans="2:2" ht="15.75" customHeight="1" x14ac:dyDescent="0.2">
      <c r="B11065" s="9"/>
    </row>
    <row r="11066" spans="2:2" ht="15.75" customHeight="1" x14ac:dyDescent="0.2">
      <c r="B11066" s="9"/>
    </row>
    <row r="11067" spans="2:2" ht="15.75" customHeight="1" x14ac:dyDescent="0.2">
      <c r="B11067" s="9"/>
    </row>
    <row r="11068" spans="2:2" ht="15.75" customHeight="1" x14ac:dyDescent="0.2">
      <c r="B11068" s="9"/>
    </row>
    <row r="11069" spans="2:2" ht="15.75" customHeight="1" x14ac:dyDescent="0.2">
      <c r="B11069" s="9"/>
    </row>
    <row r="11070" spans="2:2" ht="15.75" customHeight="1" x14ac:dyDescent="0.2">
      <c r="B11070" s="9"/>
    </row>
    <row r="11071" spans="2:2" ht="15.75" customHeight="1" x14ac:dyDescent="0.2">
      <c r="B11071" s="9"/>
    </row>
    <row r="11072" spans="2:2" ht="15.75" customHeight="1" x14ac:dyDescent="0.2">
      <c r="B11072" s="9"/>
    </row>
    <row r="11073" spans="2:2" ht="15.75" customHeight="1" x14ac:dyDescent="0.2">
      <c r="B11073" s="9"/>
    </row>
    <row r="11074" spans="2:2" ht="15.75" customHeight="1" x14ac:dyDescent="0.2">
      <c r="B11074" s="9"/>
    </row>
    <row r="11075" spans="2:2" ht="15.75" customHeight="1" x14ac:dyDescent="0.2">
      <c r="B11075" s="9"/>
    </row>
    <row r="11076" spans="2:2" ht="15.75" customHeight="1" x14ac:dyDescent="0.2">
      <c r="B11076" s="9"/>
    </row>
    <row r="11077" spans="2:2" ht="15.75" customHeight="1" x14ac:dyDescent="0.2">
      <c r="B11077" s="9"/>
    </row>
    <row r="11078" spans="2:2" ht="15.75" customHeight="1" x14ac:dyDescent="0.2">
      <c r="B11078" s="9"/>
    </row>
    <row r="11079" spans="2:2" ht="15.75" customHeight="1" x14ac:dyDescent="0.2">
      <c r="B11079" s="9"/>
    </row>
    <row r="11080" spans="2:2" ht="15.75" customHeight="1" x14ac:dyDescent="0.2">
      <c r="B11080" s="9"/>
    </row>
    <row r="11081" spans="2:2" ht="15.75" customHeight="1" x14ac:dyDescent="0.2">
      <c r="B11081" s="9"/>
    </row>
    <row r="11082" spans="2:2" ht="15.75" customHeight="1" x14ac:dyDescent="0.2">
      <c r="B11082" s="9"/>
    </row>
    <row r="11083" spans="2:2" ht="15.75" customHeight="1" x14ac:dyDescent="0.2">
      <c r="B11083" s="9"/>
    </row>
    <row r="11084" spans="2:2" ht="15.75" customHeight="1" x14ac:dyDescent="0.2">
      <c r="B11084" s="9"/>
    </row>
    <row r="11085" spans="2:2" ht="15.75" customHeight="1" x14ac:dyDescent="0.2">
      <c r="B11085" s="9"/>
    </row>
    <row r="11086" spans="2:2" ht="15.75" customHeight="1" x14ac:dyDescent="0.2">
      <c r="B11086" s="9"/>
    </row>
    <row r="11087" spans="2:2" ht="15.75" customHeight="1" x14ac:dyDescent="0.2">
      <c r="B11087" s="9"/>
    </row>
    <row r="11088" spans="2:2" ht="15.75" customHeight="1" x14ac:dyDescent="0.2">
      <c r="B11088" s="9"/>
    </row>
    <row r="11089" spans="2:2" ht="15.75" customHeight="1" x14ac:dyDescent="0.2">
      <c r="B11089" s="9"/>
    </row>
    <row r="11090" spans="2:2" ht="15.75" customHeight="1" x14ac:dyDescent="0.2">
      <c r="B11090" s="9"/>
    </row>
    <row r="11091" spans="2:2" ht="15.75" customHeight="1" x14ac:dyDescent="0.2">
      <c r="B11091" s="9"/>
    </row>
    <row r="11092" spans="2:2" ht="15.75" customHeight="1" x14ac:dyDescent="0.2">
      <c r="B11092" s="9"/>
    </row>
    <row r="11093" spans="2:2" ht="15.75" customHeight="1" x14ac:dyDescent="0.2">
      <c r="B11093" s="9"/>
    </row>
    <row r="11094" spans="2:2" ht="15.75" customHeight="1" x14ac:dyDescent="0.2">
      <c r="B11094" s="9"/>
    </row>
    <row r="11095" spans="2:2" ht="15.75" customHeight="1" x14ac:dyDescent="0.2">
      <c r="B11095" s="9"/>
    </row>
    <row r="11096" spans="2:2" ht="15.75" customHeight="1" x14ac:dyDescent="0.2">
      <c r="B11096" s="9"/>
    </row>
    <row r="11097" spans="2:2" ht="15.75" customHeight="1" x14ac:dyDescent="0.2">
      <c r="B11097" s="9"/>
    </row>
    <row r="11098" spans="2:2" ht="15.75" customHeight="1" x14ac:dyDescent="0.2">
      <c r="B11098" s="9"/>
    </row>
    <row r="11099" spans="2:2" ht="15.75" customHeight="1" x14ac:dyDescent="0.2">
      <c r="B11099" s="9"/>
    </row>
    <row r="11100" spans="2:2" ht="15.75" customHeight="1" x14ac:dyDescent="0.2">
      <c r="B11100" s="9"/>
    </row>
    <row r="11101" spans="2:2" ht="15.75" customHeight="1" x14ac:dyDescent="0.2">
      <c r="B11101" s="9"/>
    </row>
    <row r="11102" spans="2:2" ht="15.75" customHeight="1" x14ac:dyDescent="0.2">
      <c r="B11102" s="9"/>
    </row>
    <row r="11103" spans="2:2" ht="15.75" customHeight="1" x14ac:dyDescent="0.2">
      <c r="B11103" s="9"/>
    </row>
    <row r="11104" spans="2:2" ht="15.75" customHeight="1" x14ac:dyDescent="0.2">
      <c r="B11104" s="9"/>
    </row>
    <row r="11105" spans="2:2" ht="15.75" customHeight="1" x14ac:dyDescent="0.2">
      <c r="B11105" s="9"/>
    </row>
    <row r="11106" spans="2:2" ht="15.75" customHeight="1" x14ac:dyDescent="0.2">
      <c r="B11106" s="9"/>
    </row>
    <row r="11107" spans="2:2" ht="15.75" customHeight="1" x14ac:dyDescent="0.2">
      <c r="B11107" s="9"/>
    </row>
    <row r="11108" spans="2:2" ht="15.75" customHeight="1" x14ac:dyDescent="0.2">
      <c r="B11108" s="9"/>
    </row>
    <row r="11109" spans="2:2" ht="15.75" customHeight="1" x14ac:dyDescent="0.2">
      <c r="B11109" s="9"/>
    </row>
    <row r="11110" spans="2:2" ht="15.75" customHeight="1" x14ac:dyDescent="0.2">
      <c r="B11110" s="9"/>
    </row>
    <row r="11111" spans="2:2" ht="15.75" customHeight="1" x14ac:dyDescent="0.2">
      <c r="B11111" s="9"/>
    </row>
    <row r="11112" spans="2:2" ht="15.75" customHeight="1" x14ac:dyDescent="0.2">
      <c r="B11112" s="9"/>
    </row>
    <row r="11113" spans="2:2" ht="15.75" customHeight="1" x14ac:dyDescent="0.2">
      <c r="B11113" s="9"/>
    </row>
    <row r="11114" spans="2:2" ht="15.75" customHeight="1" x14ac:dyDescent="0.2">
      <c r="B11114" s="9"/>
    </row>
    <row r="11115" spans="2:2" ht="15.75" customHeight="1" x14ac:dyDescent="0.2">
      <c r="B11115" s="9"/>
    </row>
    <row r="11116" spans="2:2" ht="15.75" customHeight="1" x14ac:dyDescent="0.2">
      <c r="B11116" s="9"/>
    </row>
    <row r="11117" spans="2:2" ht="15.75" customHeight="1" x14ac:dyDescent="0.2">
      <c r="B11117" s="9"/>
    </row>
    <row r="11118" spans="2:2" ht="15.75" customHeight="1" x14ac:dyDescent="0.2">
      <c r="B11118" s="9"/>
    </row>
    <row r="11119" spans="2:2" ht="15.75" customHeight="1" x14ac:dyDescent="0.2">
      <c r="B11119" s="9"/>
    </row>
    <row r="11120" spans="2:2" ht="15.75" customHeight="1" x14ac:dyDescent="0.2">
      <c r="B11120" s="9"/>
    </row>
    <row r="11121" spans="2:2" ht="15.75" customHeight="1" x14ac:dyDescent="0.2">
      <c r="B11121" s="9"/>
    </row>
    <row r="11122" spans="2:2" ht="15.75" customHeight="1" x14ac:dyDescent="0.2">
      <c r="B11122" s="9"/>
    </row>
    <row r="11123" spans="2:2" ht="15.75" customHeight="1" x14ac:dyDescent="0.2">
      <c r="B11123" s="9"/>
    </row>
    <row r="11124" spans="2:2" ht="15.75" customHeight="1" x14ac:dyDescent="0.2">
      <c r="B11124" s="9"/>
    </row>
    <row r="11125" spans="2:2" ht="15.75" customHeight="1" x14ac:dyDescent="0.2">
      <c r="B11125" s="9"/>
    </row>
    <row r="11126" spans="2:2" ht="15.75" customHeight="1" x14ac:dyDescent="0.2">
      <c r="B11126" s="9"/>
    </row>
    <row r="11127" spans="2:2" ht="15.75" customHeight="1" x14ac:dyDescent="0.2">
      <c r="B11127" s="9"/>
    </row>
    <row r="11128" spans="2:2" ht="15.75" customHeight="1" x14ac:dyDescent="0.2">
      <c r="B11128" s="9"/>
    </row>
    <row r="11129" spans="2:2" ht="15.75" customHeight="1" x14ac:dyDescent="0.2">
      <c r="B11129" s="9"/>
    </row>
    <row r="11130" spans="2:2" ht="15.75" customHeight="1" x14ac:dyDescent="0.2">
      <c r="B11130" s="9"/>
    </row>
    <row r="11131" spans="2:2" ht="15.75" customHeight="1" x14ac:dyDescent="0.2">
      <c r="B11131" s="9"/>
    </row>
    <row r="11132" spans="2:2" ht="15.75" customHeight="1" x14ac:dyDescent="0.2">
      <c r="B11132" s="9"/>
    </row>
    <row r="11133" spans="2:2" ht="15.75" customHeight="1" x14ac:dyDescent="0.2">
      <c r="B11133" s="9"/>
    </row>
    <row r="11134" spans="2:2" ht="15.75" customHeight="1" x14ac:dyDescent="0.2">
      <c r="B11134" s="9"/>
    </row>
    <row r="11135" spans="2:2" ht="15.75" customHeight="1" x14ac:dyDescent="0.2">
      <c r="B11135" s="9"/>
    </row>
    <row r="11136" spans="2:2" ht="15.75" customHeight="1" x14ac:dyDescent="0.2">
      <c r="B11136" s="9"/>
    </row>
    <row r="11137" spans="2:2" ht="15.75" customHeight="1" x14ac:dyDescent="0.2">
      <c r="B11137" s="9"/>
    </row>
    <row r="11138" spans="2:2" ht="15.75" customHeight="1" x14ac:dyDescent="0.2">
      <c r="B11138" s="9"/>
    </row>
    <row r="11139" spans="2:2" ht="15.75" customHeight="1" x14ac:dyDescent="0.2">
      <c r="B11139" s="9"/>
    </row>
    <row r="11140" spans="2:2" ht="15.75" customHeight="1" x14ac:dyDescent="0.2">
      <c r="B11140" s="9"/>
    </row>
    <row r="11141" spans="2:2" ht="15.75" customHeight="1" x14ac:dyDescent="0.2">
      <c r="B11141" s="9"/>
    </row>
    <row r="11142" spans="2:2" ht="15.75" customHeight="1" x14ac:dyDescent="0.2">
      <c r="B11142" s="9"/>
    </row>
    <row r="11143" spans="2:2" ht="15.75" customHeight="1" x14ac:dyDescent="0.2">
      <c r="B11143" s="9"/>
    </row>
    <row r="11144" spans="2:2" ht="15.75" customHeight="1" x14ac:dyDescent="0.2">
      <c r="B11144" s="9"/>
    </row>
    <row r="11145" spans="2:2" ht="15.75" customHeight="1" x14ac:dyDescent="0.2">
      <c r="B11145" s="9"/>
    </row>
    <row r="11146" spans="2:2" ht="15.75" customHeight="1" x14ac:dyDescent="0.2">
      <c r="B11146" s="9"/>
    </row>
    <row r="11147" spans="2:2" ht="15.75" customHeight="1" x14ac:dyDescent="0.2">
      <c r="B11147" s="9"/>
    </row>
    <row r="11148" spans="2:2" ht="15.75" customHeight="1" x14ac:dyDescent="0.2">
      <c r="B11148" s="9"/>
    </row>
    <row r="11149" spans="2:2" ht="15.75" customHeight="1" x14ac:dyDescent="0.2">
      <c r="B11149" s="9"/>
    </row>
    <row r="11150" spans="2:2" ht="15.75" customHeight="1" x14ac:dyDescent="0.2">
      <c r="B11150" s="9"/>
    </row>
    <row r="11151" spans="2:2" ht="15.75" customHeight="1" x14ac:dyDescent="0.2">
      <c r="B11151" s="9"/>
    </row>
    <row r="11152" spans="2:2" ht="15.75" customHeight="1" x14ac:dyDescent="0.2">
      <c r="B11152" s="9"/>
    </row>
    <row r="11153" spans="2:2" ht="15.75" customHeight="1" x14ac:dyDescent="0.2">
      <c r="B11153" s="9"/>
    </row>
    <row r="11154" spans="2:2" ht="15.75" customHeight="1" x14ac:dyDescent="0.2">
      <c r="B11154" s="9"/>
    </row>
    <row r="11155" spans="2:2" ht="15.75" customHeight="1" x14ac:dyDescent="0.2">
      <c r="B11155" s="9"/>
    </row>
    <row r="11156" spans="2:2" ht="15.75" customHeight="1" x14ac:dyDescent="0.2">
      <c r="B11156" s="9"/>
    </row>
    <row r="11157" spans="2:2" ht="15.75" customHeight="1" x14ac:dyDescent="0.2">
      <c r="B11157" s="9"/>
    </row>
    <row r="11158" spans="2:2" ht="15.75" customHeight="1" x14ac:dyDescent="0.2">
      <c r="B11158" s="9"/>
    </row>
    <row r="11159" spans="2:2" ht="15.75" customHeight="1" x14ac:dyDescent="0.2">
      <c r="B11159" s="9"/>
    </row>
    <row r="11160" spans="2:2" ht="15.75" customHeight="1" x14ac:dyDescent="0.2">
      <c r="B11160" s="9"/>
    </row>
    <row r="11161" spans="2:2" ht="15.75" customHeight="1" x14ac:dyDescent="0.2">
      <c r="B11161" s="9"/>
    </row>
    <row r="11162" spans="2:2" ht="15.75" customHeight="1" x14ac:dyDescent="0.2">
      <c r="B11162" s="9"/>
    </row>
    <row r="11163" spans="2:2" ht="15.75" customHeight="1" x14ac:dyDescent="0.2">
      <c r="B11163" s="9"/>
    </row>
    <row r="11164" spans="2:2" ht="15.75" customHeight="1" x14ac:dyDescent="0.2">
      <c r="B11164" s="9"/>
    </row>
    <row r="11165" spans="2:2" ht="15.75" customHeight="1" x14ac:dyDescent="0.2">
      <c r="B11165" s="9"/>
    </row>
    <row r="11166" spans="2:2" ht="15.75" customHeight="1" x14ac:dyDescent="0.2">
      <c r="B11166" s="9"/>
    </row>
    <row r="11167" spans="2:2" ht="15.75" customHeight="1" x14ac:dyDescent="0.2">
      <c r="B11167" s="9"/>
    </row>
    <row r="11168" spans="2:2" ht="15.75" customHeight="1" x14ac:dyDescent="0.2">
      <c r="B11168" s="9"/>
    </row>
    <row r="11169" spans="2:2" ht="15.75" customHeight="1" x14ac:dyDescent="0.2">
      <c r="B11169" s="9"/>
    </row>
    <row r="11170" spans="2:2" ht="15.75" customHeight="1" x14ac:dyDescent="0.2">
      <c r="B11170" s="9"/>
    </row>
    <row r="11171" spans="2:2" ht="15.75" customHeight="1" x14ac:dyDescent="0.2">
      <c r="B11171" s="9"/>
    </row>
    <row r="11172" spans="2:2" ht="15.75" customHeight="1" x14ac:dyDescent="0.2">
      <c r="B11172" s="9"/>
    </row>
    <row r="11173" spans="2:2" ht="15.75" customHeight="1" x14ac:dyDescent="0.2">
      <c r="B11173" s="9"/>
    </row>
    <row r="11174" spans="2:2" ht="15.75" customHeight="1" x14ac:dyDescent="0.2">
      <c r="B11174" s="9"/>
    </row>
    <row r="11175" spans="2:2" ht="15.75" customHeight="1" x14ac:dyDescent="0.2">
      <c r="B11175" s="9"/>
    </row>
    <row r="11176" spans="2:2" ht="15.75" customHeight="1" x14ac:dyDescent="0.2">
      <c r="B11176" s="9"/>
    </row>
    <row r="11177" spans="2:2" ht="15.75" customHeight="1" x14ac:dyDescent="0.2">
      <c r="B11177" s="9"/>
    </row>
    <row r="11178" spans="2:2" ht="15.75" customHeight="1" x14ac:dyDescent="0.2">
      <c r="B11178" s="9"/>
    </row>
    <row r="11179" spans="2:2" ht="15.75" customHeight="1" x14ac:dyDescent="0.2">
      <c r="B11179" s="9"/>
    </row>
    <row r="11180" spans="2:2" ht="15.75" customHeight="1" x14ac:dyDescent="0.2">
      <c r="B11180" s="9"/>
    </row>
    <row r="11181" spans="2:2" ht="15.75" customHeight="1" x14ac:dyDescent="0.2">
      <c r="B11181" s="9"/>
    </row>
    <row r="11182" spans="2:2" ht="15.75" customHeight="1" x14ac:dyDescent="0.2">
      <c r="B11182" s="9"/>
    </row>
    <row r="11183" spans="2:2" ht="15.75" customHeight="1" x14ac:dyDescent="0.2">
      <c r="B11183" s="9"/>
    </row>
    <row r="11184" spans="2:2" ht="15.75" customHeight="1" x14ac:dyDescent="0.2">
      <c r="B11184" s="9"/>
    </row>
    <row r="11185" spans="2:2" ht="15.75" customHeight="1" x14ac:dyDescent="0.2">
      <c r="B11185" s="9"/>
    </row>
    <row r="11186" spans="2:2" ht="15.75" customHeight="1" x14ac:dyDescent="0.2">
      <c r="B11186" s="9"/>
    </row>
    <row r="11187" spans="2:2" ht="15.75" customHeight="1" x14ac:dyDescent="0.2">
      <c r="B11187" s="9"/>
    </row>
    <row r="11188" spans="2:2" ht="15.75" customHeight="1" x14ac:dyDescent="0.2">
      <c r="B11188" s="9"/>
    </row>
    <row r="11189" spans="2:2" ht="15.75" customHeight="1" x14ac:dyDescent="0.2">
      <c r="B11189" s="9"/>
    </row>
    <row r="11190" spans="2:2" ht="15.75" customHeight="1" x14ac:dyDescent="0.2">
      <c r="B11190" s="9"/>
    </row>
    <row r="11191" spans="2:2" ht="15.75" customHeight="1" x14ac:dyDescent="0.2">
      <c r="B11191" s="9"/>
    </row>
    <row r="11192" spans="2:2" ht="15.75" customHeight="1" x14ac:dyDescent="0.2">
      <c r="B11192" s="9"/>
    </row>
    <row r="11193" spans="2:2" ht="15.75" customHeight="1" x14ac:dyDescent="0.2">
      <c r="B11193" s="9"/>
    </row>
    <row r="11194" spans="2:2" ht="15.75" customHeight="1" x14ac:dyDescent="0.2">
      <c r="B11194" s="9"/>
    </row>
    <row r="11195" spans="2:2" ht="15.75" customHeight="1" x14ac:dyDescent="0.2">
      <c r="B11195" s="9"/>
    </row>
    <row r="11196" spans="2:2" ht="15.75" customHeight="1" x14ac:dyDescent="0.2">
      <c r="B11196" s="9"/>
    </row>
    <row r="11197" spans="2:2" ht="15.75" customHeight="1" x14ac:dyDescent="0.2">
      <c r="B11197" s="9"/>
    </row>
    <row r="11198" spans="2:2" ht="15.75" customHeight="1" x14ac:dyDescent="0.2">
      <c r="B11198" s="9"/>
    </row>
    <row r="11199" spans="2:2" ht="15.75" customHeight="1" x14ac:dyDescent="0.2">
      <c r="B11199" s="9"/>
    </row>
    <row r="11200" spans="2:2" ht="15.75" customHeight="1" x14ac:dyDescent="0.2">
      <c r="B11200" s="9"/>
    </row>
    <row r="11201" spans="2:2" ht="15.75" customHeight="1" x14ac:dyDescent="0.2">
      <c r="B11201" s="9"/>
    </row>
    <row r="11202" spans="2:2" ht="15.75" customHeight="1" x14ac:dyDescent="0.2">
      <c r="B11202" s="9"/>
    </row>
    <row r="11203" spans="2:2" ht="15.75" customHeight="1" x14ac:dyDescent="0.2">
      <c r="B11203" s="9"/>
    </row>
    <row r="11204" spans="2:2" ht="15.75" customHeight="1" x14ac:dyDescent="0.2">
      <c r="B11204" s="9"/>
    </row>
    <row r="11205" spans="2:2" ht="15.75" customHeight="1" x14ac:dyDescent="0.2">
      <c r="B11205" s="9"/>
    </row>
    <row r="11206" spans="2:2" ht="15.75" customHeight="1" x14ac:dyDescent="0.2">
      <c r="B11206" s="9"/>
    </row>
    <row r="11207" spans="2:2" ht="15.75" customHeight="1" x14ac:dyDescent="0.2">
      <c r="B11207" s="9"/>
    </row>
    <row r="11208" spans="2:2" ht="15.75" customHeight="1" x14ac:dyDescent="0.2">
      <c r="B11208" s="9"/>
    </row>
    <row r="11209" spans="2:2" ht="15.75" customHeight="1" x14ac:dyDescent="0.2">
      <c r="B11209" s="9"/>
    </row>
    <row r="11210" spans="2:2" ht="15.75" customHeight="1" x14ac:dyDescent="0.2">
      <c r="B11210" s="9"/>
    </row>
    <row r="11211" spans="2:2" ht="15.75" customHeight="1" x14ac:dyDescent="0.2">
      <c r="B11211" s="9"/>
    </row>
    <row r="11212" spans="2:2" ht="15.75" customHeight="1" x14ac:dyDescent="0.2">
      <c r="B11212" s="9"/>
    </row>
    <row r="11213" spans="2:2" ht="15.75" customHeight="1" x14ac:dyDescent="0.2">
      <c r="B11213" s="9"/>
    </row>
    <row r="11214" spans="2:2" ht="15.75" customHeight="1" x14ac:dyDescent="0.2">
      <c r="B11214" s="9"/>
    </row>
    <row r="11215" spans="2:2" ht="15.75" customHeight="1" x14ac:dyDescent="0.2">
      <c r="B11215" s="9"/>
    </row>
    <row r="11216" spans="2:2" ht="15.75" customHeight="1" x14ac:dyDescent="0.2">
      <c r="B11216" s="9"/>
    </row>
    <row r="11217" spans="2:2" ht="15.75" customHeight="1" x14ac:dyDescent="0.2">
      <c r="B11217" s="9"/>
    </row>
    <row r="11218" spans="2:2" ht="15.75" customHeight="1" x14ac:dyDescent="0.2">
      <c r="B11218" s="9"/>
    </row>
    <row r="11219" spans="2:2" ht="15.75" customHeight="1" x14ac:dyDescent="0.2">
      <c r="B11219" s="9"/>
    </row>
    <row r="11220" spans="2:2" ht="15.75" customHeight="1" x14ac:dyDescent="0.2">
      <c r="B11220" s="9"/>
    </row>
    <row r="11221" spans="2:2" ht="15.75" customHeight="1" x14ac:dyDescent="0.2">
      <c r="B11221" s="9"/>
    </row>
    <row r="11222" spans="2:2" ht="15.75" customHeight="1" x14ac:dyDescent="0.2">
      <c r="B11222" s="9"/>
    </row>
    <row r="11223" spans="2:2" ht="15.75" customHeight="1" x14ac:dyDescent="0.2">
      <c r="B11223" s="9"/>
    </row>
    <row r="11224" spans="2:2" ht="15.75" customHeight="1" x14ac:dyDescent="0.2">
      <c r="B11224" s="9"/>
    </row>
    <row r="11225" spans="2:2" ht="15.75" customHeight="1" x14ac:dyDescent="0.2">
      <c r="B11225" s="9"/>
    </row>
    <row r="11226" spans="2:2" ht="15.75" customHeight="1" x14ac:dyDescent="0.2">
      <c r="B11226" s="9"/>
    </row>
    <row r="11227" spans="2:2" ht="15.75" customHeight="1" x14ac:dyDescent="0.2">
      <c r="B11227" s="9"/>
    </row>
    <row r="11228" spans="2:2" ht="15.75" customHeight="1" x14ac:dyDescent="0.2">
      <c r="B11228" s="9"/>
    </row>
    <row r="11229" spans="2:2" ht="15.75" customHeight="1" x14ac:dyDescent="0.2">
      <c r="B11229" s="9"/>
    </row>
    <row r="11230" spans="2:2" ht="15.75" customHeight="1" x14ac:dyDescent="0.2">
      <c r="B11230" s="9"/>
    </row>
    <row r="11231" spans="2:2" ht="15.75" customHeight="1" x14ac:dyDescent="0.2">
      <c r="B11231" s="9"/>
    </row>
    <row r="11232" spans="2:2" ht="15.75" customHeight="1" x14ac:dyDescent="0.2">
      <c r="B11232" s="9"/>
    </row>
    <row r="11233" spans="2:2" ht="15.75" customHeight="1" x14ac:dyDescent="0.2">
      <c r="B11233" s="9"/>
    </row>
    <row r="11234" spans="2:2" ht="15.75" customHeight="1" x14ac:dyDescent="0.2">
      <c r="B11234" s="9"/>
    </row>
    <row r="11235" spans="2:2" ht="15.75" customHeight="1" x14ac:dyDescent="0.2">
      <c r="B11235" s="9"/>
    </row>
    <row r="11236" spans="2:2" ht="15.75" customHeight="1" x14ac:dyDescent="0.2">
      <c r="B11236" s="9"/>
    </row>
    <row r="11237" spans="2:2" ht="15.75" customHeight="1" x14ac:dyDescent="0.2">
      <c r="B11237" s="9"/>
    </row>
    <row r="11238" spans="2:2" ht="15.75" customHeight="1" x14ac:dyDescent="0.2">
      <c r="B11238" s="9"/>
    </row>
    <row r="11239" spans="2:2" ht="15.75" customHeight="1" x14ac:dyDescent="0.2">
      <c r="B11239" s="9"/>
    </row>
    <row r="11240" spans="2:2" ht="15.75" customHeight="1" x14ac:dyDescent="0.2">
      <c r="B11240" s="9"/>
    </row>
    <row r="11241" spans="2:2" ht="15.75" customHeight="1" x14ac:dyDescent="0.2">
      <c r="B11241" s="9"/>
    </row>
    <row r="11242" spans="2:2" ht="15.75" customHeight="1" x14ac:dyDescent="0.2">
      <c r="B11242" s="9"/>
    </row>
    <row r="11243" spans="2:2" ht="15.75" customHeight="1" x14ac:dyDescent="0.2">
      <c r="B11243" s="9"/>
    </row>
    <row r="11244" spans="2:2" ht="15.75" customHeight="1" x14ac:dyDescent="0.2">
      <c r="B11244" s="9"/>
    </row>
    <row r="11245" spans="2:2" ht="15.75" customHeight="1" x14ac:dyDescent="0.2">
      <c r="B11245" s="9"/>
    </row>
    <row r="11246" spans="2:2" ht="15.75" customHeight="1" x14ac:dyDescent="0.2">
      <c r="B11246" s="9"/>
    </row>
    <row r="11247" spans="2:2" ht="15.75" customHeight="1" x14ac:dyDescent="0.2">
      <c r="B11247" s="9"/>
    </row>
    <row r="11248" spans="2:2" ht="15.75" customHeight="1" x14ac:dyDescent="0.2">
      <c r="B11248" s="9"/>
    </row>
    <row r="11249" spans="2:2" ht="15.75" customHeight="1" x14ac:dyDescent="0.2">
      <c r="B11249" s="9"/>
    </row>
    <row r="11250" spans="2:2" ht="15.75" customHeight="1" x14ac:dyDescent="0.2">
      <c r="B11250" s="9"/>
    </row>
    <row r="11251" spans="2:2" ht="15.75" customHeight="1" x14ac:dyDescent="0.2">
      <c r="B11251" s="9"/>
    </row>
    <row r="11252" spans="2:2" ht="15.75" customHeight="1" x14ac:dyDescent="0.2">
      <c r="B11252" s="9"/>
    </row>
    <row r="11253" spans="2:2" ht="15.75" customHeight="1" x14ac:dyDescent="0.2">
      <c r="B11253" s="9"/>
    </row>
    <row r="11254" spans="2:2" ht="15.75" customHeight="1" x14ac:dyDescent="0.2">
      <c r="B11254" s="9"/>
    </row>
    <row r="11255" spans="2:2" ht="15.75" customHeight="1" x14ac:dyDescent="0.2">
      <c r="B11255" s="9"/>
    </row>
    <row r="11256" spans="2:2" ht="15.75" customHeight="1" x14ac:dyDescent="0.2">
      <c r="B11256" s="9"/>
    </row>
    <row r="11257" spans="2:2" ht="15.75" customHeight="1" x14ac:dyDescent="0.2">
      <c r="B11257" s="9"/>
    </row>
    <row r="11258" spans="2:2" ht="15.75" customHeight="1" x14ac:dyDescent="0.2">
      <c r="B11258" s="9"/>
    </row>
    <row r="11259" spans="2:2" ht="15.75" customHeight="1" x14ac:dyDescent="0.2">
      <c r="B11259" s="9"/>
    </row>
    <row r="11260" spans="2:2" ht="15.75" customHeight="1" x14ac:dyDescent="0.2">
      <c r="B11260" s="9"/>
    </row>
    <row r="11261" spans="2:2" ht="15.75" customHeight="1" x14ac:dyDescent="0.2">
      <c r="B11261" s="9"/>
    </row>
    <row r="11262" spans="2:2" ht="15.75" customHeight="1" x14ac:dyDescent="0.2">
      <c r="B11262" s="9"/>
    </row>
    <row r="11263" spans="2:2" ht="15.75" customHeight="1" x14ac:dyDescent="0.2">
      <c r="B11263" s="9"/>
    </row>
    <row r="11264" spans="2:2" ht="15.75" customHeight="1" x14ac:dyDescent="0.2">
      <c r="B11264" s="9"/>
    </row>
    <row r="11265" spans="2:2" ht="15.75" customHeight="1" x14ac:dyDescent="0.2">
      <c r="B11265" s="9"/>
    </row>
    <row r="11266" spans="2:2" ht="15.75" customHeight="1" x14ac:dyDescent="0.2">
      <c r="B11266" s="9"/>
    </row>
    <row r="11267" spans="2:2" ht="15.75" customHeight="1" x14ac:dyDescent="0.2">
      <c r="B11267" s="9"/>
    </row>
    <row r="11268" spans="2:2" ht="15.75" customHeight="1" x14ac:dyDescent="0.2">
      <c r="B11268" s="9"/>
    </row>
    <row r="11269" spans="2:2" ht="15.75" customHeight="1" x14ac:dyDescent="0.2">
      <c r="B11269" s="9"/>
    </row>
    <row r="11270" spans="2:2" ht="15.75" customHeight="1" x14ac:dyDescent="0.2">
      <c r="B11270" s="9"/>
    </row>
    <row r="11271" spans="2:2" ht="15.75" customHeight="1" x14ac:dyDescent="0.2">
      <c r="B11271" s="9"/>
    </row>
    <row r="11272" spans="2:2" ht="15.75" customHeight="1" x14ac:dyDescent="0.2">
      <c r="B11272" s="9"/>
    </row>
    <row r="11273" spans="2:2" ht="15.75" customHeight="1" x14ac:dyDescent="0.2">
      <c r="B11273" s="9"/>
    </row>
    <row r="11274" spans="2:2" ht="15.75" customHeight="1" x14ac:dyDescent="0.2">
      <c r="B11274" s="9"/>
    </row>
    <row r="11275" spans="2:2" ht="15.75" customHeight="1" x14ac:dyDescent="0.2">
      <c r="B11275" s="9"/>
    </row>
    <row r="11276" spans="2:2" ht="15.75" customHeight="1" x14ac:dyDescent="0.2">
      <c r="B11276" s="9"/>
    </row>
    <row r="11277" spans="2:2" ht="15.75" customHeight="1" x14ac:dyDescent="0.2">
      <c r="B11277" s="9"/>
    </row>
    <row r="11278" spans="2:2" ht="15.75" customHeight="1" x14ac:dyDescent="0.2">
      <c r="B11278" s="9"/>
    </row>
    <row r="11279" spans="2:2" ht="15.75" customHeight="1" x14ac:dyDescent="0.2">
      <c r="B11279" s="9"/>
    </row>
    <row r="11280" spans="2:2" ht="15.75" customHeight="1" x14ac:dyDescent="0.2">
      <c r="B11280" s="9"/>
    </row>
    <row r="11281" spans="2:2" ht="15.75" customHeight="1" x14ac:dyDescent="0.2">
      <c r="B11281" s="9"/>
    </row>
    <row r="11282" spans="2:2" ht="15.75" customHeight="1" x14ac:dyDescent="0.2">
      <c r="B11282" s="9"/>
    </row>
    <row r="11283" spans="2:2" ht="15.75" customHeight="1" x14ac:dyDescent="0.2">
      <c r="B11283" s="9"/>
    </row>
    <row r="11284" spans="2:2" ht="15.75" customHeight="1" x14ac:dyDescent="0.2">
      <c r="B11284" s="9"/>
    </row>
    <row r="11285" spans="2:2" ht="15.75" customHeight="1" x14ac:dyDescent="0.2">
      <c r="B11285" s="9"/>
    </row>
    <row r="11286" spans="2:2" ht="15.75" customHeight="1" x14ac:dyDescent="0.2">
      <c r="B11286" s="9"/>
    </row>
    <row r="11287" spans="2:2" ht="15.75" customHeight="1" x14ac:dyDescent="0.2">
      <c r="B11287" s="9"/>
    </row>
    <row r="11288" spans="2:2" ht="15.75" customHeight="1" x14ac:dyDescent="0.2">
      <c r="B11288" s="9"/>
    </row>
    <row r="11289" spans="2:2" ht="15.75" customHeight="1" x14ac:dyDescent="0.2">
      <c r="B11289" s="9"/>
    </row>
    <row r="11290" spans="2:2" ht="15.75" customHeight="1" x14ac:dyDescent="0.2">
      <c r="B11290" s="9"/>
    </row>
    <row r="11291" spans="2:2" ht="15.75" customHeight="1" x14ac:dyDescent="0.2">
      <c r="B11291" s="9"/>
    </row>
    <row r="11292" spans="2:2" ht="15.75" customHeight="1" x14ac:dyDescent="0.2">
      <c r="B11292" s="9"/>
    </row>
    <row r="11293" spans="2:2" ht="15.75" customHeight="1" x14ac:dyDescent="0.2">
      <c r="B11293" s="9"/>
    </row>
    <row r="11294" spans="2:2" ht="15.75" customHeight="1" x14ac:dyDescent="0.2">
      <c r="B11294" s="9"/>
    </row>
    <row r="11295" spans="2:2" ht="15.75" customHeight="1" x14ac:dyDescent="0.2">
      <c r="B11295" s="9"/>
    </row>
    <row r="11296" spans="2:2" ht="15.75" customHeight="1" x14ac:dyDescent="0.2">
      <c r="B11296" s="9"/>
    </row>
    <row r="11297" spans="2:2" ht="15.75" customHeight="1" x14ac:dyDescent="0.2">
      <c r="B11297" s="9"/>
    </row>
    <row r="11298" spans="2:2" ht="15.75" customHeight="1" x14ac:dyDescent="0.2">
      <c r="B11298" s="9"/>
    </row>
    <row r="11299" spans="2:2" ht="15.75" customHeight="1" x14ac:dyDescent="0.2">
      <c r="B11299" s="9"/>
    </row>
    <row r="11300" spans="2:2" ht="15.75" customHeight="1" x14ac:dyDescent="0.2">
      <c r="B11300" s="9"/>
    </row>
    <row r="11301" spans="2:2" ht="15.75" customHeight="1" x14ac:dyDescent="0.2">
      <c r="B11301" s="9"/>
    </row>
    <row r="11302" spans="2:2" ht="15.75" customHeight="1" x14ac:dyDescent="0.2">
      <c r="B11302" s="9"/>
    </row>
    <row r="11303" spans="2:2" ht="15.75" customHeight="1" x14ac:dyDescent="0.2">
      <c r="B11303" s="9"/>
    </row>
    <row r="11304" spans="2:2" ht="15.75" customHeight="1" x14ac:dyDescent="0.2">
      <c r="B11304" s="9"/>
    </row>
    <row r="11305" spans="2:2" ht="15.75" customHeight="1" x14ac:dyDescent="0.2">
      <c r="B11305" s="9"/>
    </row>
    <row r="11306" spans="2:2" ht="15.75" customHeight="1" x14ac:dyDescent="0.2">
      <c r="B11306" s="9"/>
    </row>
    <row r="11307" spans="2:2" ht="15.75" customHeight="1" x14ac:dyDescent="0.2">
      <c r="B11307" s="9"/>
    </row>
    <row r="11308" spans="2:2" ht="15.75" customHeight="1" x14ac:dyDescent="0.2">
      <c r="B11308" s="9"/>
    </row>
    <row r="11309" spans="2:2" ht="15.75" customHeight="1" x14ac:dyDescent="0.2">
      <c r="B11309" s="9"/>
    </row>
    <row r="11310" spans="2:2" ht="15.75" customHeight="1" x14ac:dyDescent="0.2">
      <c r="B11310" s="9"/>
    </row>
    <row r="11311" spans="2:2" ht="15.75" customHeight="1" x14ac:dyDescent="0.2">
      <c r="B11311" s="9"/>
    </row>
    <row r="11312" spans="2:2" ht="15.75" customHeight="1" x14ac:dyDescent="0.2">
      <c r="B11312" s="9"/>
    </row>
    <row r="11313" spans="2:2" ht="15.75" customHeight="1" x14ac:dyDescent="0.2">
      <c r="B11313" s="9"/>
    </row>
    <row r="11314" spans="2:2" ht="15.75" customHeight="1" x14ac:dyDescent="0.2">
      <c r="B11314" s="9"/>
    </row>
    <row r="11315" spans="2:2" ht="15.75" customHeight="1" x14ac:dyDescent="0.2">
      <c r="B11315" s="9"/>
    </row>
    <row r="11316" spans="2:2" ht="15.75" customHeight="1" x14ac:dyDescent="0.2">
      <c r="B11316" s="9"/>
    </row>
    <row r="11317" spans="2:2" ht="15.75" customHeight="1" x14ac:dyDescent="0.2">
      <c r="B11317" s="9"/>
    </row>
    <row r="11318" spans="2:2" ht="15.75" customHeight="1" x14ac:dyDescent="0.2">
      <c r="B11318" s="9"/>
    </row>
    <row r="11319" spans="2:2" ht="15.75" customHeight="1" x14ac:dyDescent="0.2">
      <c r="B11319" s="9"/>
    </row>
    <row r="11320" spans="2:2" ht="15.75" customHeight="1" x14ac:dyDescent="0.2">
      <c r="B11320" s="9"/>
    </row>
    <row r="11321" spans="2:2" ht="15.75" customHeight="1" x14ac:dyDescent="0.2">
      <c r="B11321" s="9"/>
    </row>
    <row r="11322" spans="2:2" ht="15.75" customHeight="1" x14ac:dyDescent="0.2">
      <c r="B11322" s="9"/>
    </row>
    <row r="11323" spans="2:2" ht="15.75" customHeight="1" x14ac:dyDescent="0.2">
      <c r="B11323" s="9"/>
    </row>
    <row r="11324" spans="2:2" ht="15.75" customHeight="1" x14ac:dyDescent="0.2">
      <c r="B11324" s="9"/>
    </row>
    <row r="11325" spans="2:2" ht="15.75" customHeight="1" x14ac:dyDescent="0.2">
      <c r="B11325" s="9"/>
    </row>
    <row r="11326" spans="2:2" ht="15.75" customHeight="1" x14ac:dyDescent="0.2">
      <c r="B11326" s="9"/>
    </row>
    <row r="11327" spans="2:2" ht="15.75" customHeight="1" x14ac:dyDescent="0.2">
      <c r="B11327" s="9"/>
    </row>
    <row r="11328" spans="2:2" ht="15.75" customHeight="1" x14ac:dyDescent="0.2">
      <c r="B11328" s="9"/>
    </row>
    <row r="11329" spans="2:2" ht="15.75" customHeight="1" x14ac:dyDescent="0.2">
      <c r="B11329" s="9"/>
    </row>
    <row r="11330" spans="2:2" ht="15.75" customHeight="1" x14ac:dyDescent="0.2">
      <c r="B11330" s="9"/>
    </row>
    <row r="11331" spans="2:2" ht="15.75" customHeight="1" x14ac:dyDescent="0.2">
      <c r="B11331" s="9"/>
    </row>
    <row r="11332" spans="2:2" ht="15.75" customHeight="1" x14ac:dyDescent="0.2">
      <c r="B11332" s="9"/>
    </row>
    <row r="11333" spans="2:2" ht="15.75" customHeight="1" x14ac:dyDescent="0.2">
      <c r="B11333" s="9"/>
    </row>
    <row r="11334" spans="2:2" ht="15.75" customHeight="1" x14ac:dyDescent="0.2">
      <c r="B11334" s="9"/>
    </row>
    <row r="11335" spans="2:2" ht="15.75" customHeight="1" x14ac:dyDescent="0.2">
      <c r="B11335" s="9"/>
    </row>
    <row r="11336" spans="2:2" ht="15.75" customHeight="1" x14ac:dyDescent="0.2">
      <c r="B11336" s="9"/>
    </row>
    <row r="11337" spans="2:2" ht="15.75" customHeight="1" x14ac:dyDescent="0.2">
      <c r="B11337" s="9"/>
    </row>
    <row r="11338" spans="2:2" ht="15.75" customHeight="1" x14ac:dyDescent="0.2">
      <c r="B11338" s="9"/>
    </row>
    <row r="11339" spans="2:2" ht="15.75" customHeight="1" x14ac:dyDescent="0.2">
      <c r="B11339" s="9"/>
    </row>
    <row r="11340" spans="2:2" ht="15.75" customHeight="1" x14ac:dyDescent="0.2">
      <c r="B11340" s="9"/>
    </row>
    <row r="11341" spans="2:2" ht="15.75" customHeight="1" x14ac:dyDescent="0.2">
      <c r="B11341" s="9"/>
    </row>
    <row r="11342" spans="2:2" ht="15.75" customHeight="1" x14ac:dyDescent="0.2">
      <c r="B11342" s="9"/>
    </row>
    <row r="11343" spans="2:2" ht="15.75" customHeight="1" x14ac:dyDescent="0.2">
      <c r="B11343" s="9"/>
    </row>
    <row r="11344" spans="2:2" ht="15.75" customHeight="1" x14ac:dyDescent="0.2">
      <c r="B11344" s="9"/>
    </row>
    <row r="11345" spans="2:2" ht="15.75" customHeight="1" x14ac:dyDescent="0.2">
      <c r="B11345" s="9"/>
    </row>
    <row r="11346" spans="2:2" ht="15.75" customHeight="1" x14ac:dyDescent="0.2">
      <c r="B11346" s="9"/>
    </row>
    <row r="11347" spans="2:2" ht="15.75" customHeight="1" x14ac:dyDescent="0.2">
      <c r="B11347" s="9"/>
    </row>
    <row r="11348" spans="2:2" ht="15.75" customHeight="1" x14ac:dyDescent="0.2">
      <c r="B11348" s="9"/>
    </row>
    <row r="11349" spans="2:2" ht="15.75" customHeight="1" x14ac:dyDescent="0.2">
      <c r="B11349" s="9"/>
    </row>
    <row r="11350" spans="2:2" ht="15.75" customHeight="1" x14ac:dyDescent="0.2">
      <c r="B11350" s="9"/>
    </row>
    <row r="11351" spans="2:2" ht="15.75" customHeight="1" x14ac:dyDescent="0.2">
      <c r="B11351" s="9"/>
    </row>
    <row r="11352" spans="2:2" ht="15.75" customHeight="1" x14ac:dyDescent="0.2">
      <c r="B11352" s="9"/>
    </row>
    <row r="11353" spans="2:2" ht="15.75" customHeight="1" x14ac:dyDescent="0.2">
      <c r="B11353" s="9"/>
    </row>
    <row r="11354" spans="2:2" ht="15.75" customHeight="1" x14ac:dyDescent="0.2">
      <c r="B11354" s="9"/>
    </row>
    <row r="11355" spans="2:2" ht="15.75" customHeight="1" x14ac:dyDescent="0.2">
      <c r="B11355" s="9"/>
    </row>
    <row r="11356" spans="2:2" ht="15.75" customHeight="1" x14ac:dyDescent="0.2">
      <c r="B11356" s="9"/>
    </row>
    <row r="11357" spans="2:2" ht="15.75" customHeight="1" x14ac:dyDescent="0.2">
      <c r="B11357" s="9"/>
    </row>
    <row r="11358" spans="2:2" ht="15.75" customHeight="1" x14ac:dyDescent="0.2">
      <c r="B11358" s="9"/>
    </row>
    <row r="11359" spans="2:2" ht="15.75" customHeight="1" x14ac:dyDescent="0.2">
      <c r="B11359" s="9"/>
    </row>
    <row r="11360" spans="2:2" ht="15.75" customHeight="1" x14ac:dyDescent="0.2">
      <c r="B11360" s="9"/>
    </row>
    <row r="11361" spans="2:2" ht="15.75" customHeight="1" x14ac:dyDescent="0.2">
      <c r="B11361" s="9"/>
    </row>
    <row r="11362" spans="2:2" ht="15.75" customHeight="1" x14ac:dyDescent="0.2">
      <c r="B11362" s="9"/>
    </row>
    <row r="11363" spans="2:2" ht="15.75" customHeight="1" x14ac:dyDescent="0.2">
      <c r="B11363" s="9"/>
    </row>
    <row r="11364" spans="2:2" ht="15.75" customHeight="1" x14ac:dyDescent="0.2">
      <c r="B11364" s="9"/>
    </row>
    <row r="11365" spans="2:2" ht="15.75" customHeight="1" x14ac:dyDescent="0.2">
      <c r="B11365" s="9"/>
    </row>
    <row r="11366" spans="2:2" ht="15.75" customHeight="1" x14ac:dyDescent="0.2">
      <c r="B11366" s="9"/>
    </row>
    <row r="11367" spans="2:2" ht="15.75" customHeight="1" x14ac:dyDescent="0.2">
      <c r="B11367" s="9"/>
    </row>
    <row r="11368" spans="2:2" ht="15.75" customHeight="1" x14ac:dyDescent="0.2">
      <c r="B11368" s="9"/>
    </row>
    <row r="11369" spans="2:2" ht="15.75" customHeight="1" x14ac:dyDescent="0.2">
      <c r="B11369" s="9"/>
    </row>
    <row r="11370" spans="2:2" ht="15.75" customHeight="1" x14ac:dyDescent="0.2">
      <c r="B11370" s="9"/>
    </row>
    <row r="11371" spans="2:2" ht="15.75" customHeight="1" x14ac:dyDescent="0.2">
      <c r="B11371" s="9"/>
    </row>
    <row r="11372" spans="2:2" ht="15.75" customHeight="1" x14ac:dyDescent="0.2">
      <c r="B11372" s="9"/>
    </row>
    <row r="11373" spans="2:2" ht="15.75" customHeight="1" x14ac:dyDescent="0.2">
      <c r="B11373" s="9"/>
    </row>
    <row r="11374" spans="2:2" ht="15.75" customHeight="1" x14ac:dyDescent="0.2">
      <c r="B11374" s="9"/>
    </row>
    <row r="11375" spans="2:2" ht="15.75" customHeight="1" x14ac:dyDescent="0.2">
      <c r="B11375" s="9"/>
    </row>
    <row r="11376" spans="2:2" ht="15.75" customHeight="1" x14ac:dyDescent="0.2">
      <c r="B11376" s="9"/>
    </row>
    <row r="11377" spans="2:2" ht="15.75" customHeight="1" x14ac:dyDescent="0.2">
      <c r="B11377" s="9"/>
    </row>
    <row r="11378" spans="2:2" ht="15.75" customHeight="1" x14ac:dyDescent="0.2">
      <c r="B11378" s="9"/>
    </row>
    <row r="11379" spans="2:2" ht="15.75" customHeight="1" x14ac:dyDescent="0.2">
      <c r="B11379" s="9"/>
    </row>
    <row r="11380" spans="2:2" ht="15.75" customHeight="1" x14ac:dyDescent="0.2">
      <c r="B11380" s="9"/>
    </row>
    <row r="11381" spans="2:2" ht="15.75" customHeight="1" x14ac:dyDescent="0.2">
      <c r="B11381" s="9"/>
    </row>
    <row r="11382" spans="2:2" ht="15.75" customHeight="1" x14ac:dyDescent="0.2">
      <c r="B11382" s="9"/>
    </row>
    <row r="11383" spans="2:2" ht="15.75" customHeight="1" x14ac:dyDescent="0.2">
      <c r="B11383" s="9"/>
    </row>
    <row r="11384" spans="2:2" ht="15.75" customHeight="1" x14ac:dyDescent="0.2">
      <c r="B11384" s="9"/>
    </row>
    <row r="11385" spans="2:2" ht="15.75" customHeight="1" x14ac:dyDescent="0.2">
      <c r="B11385" s="9"/>
    </row>
    <row r="11386" spans="2:2" ht="15.75" customHeight="1" x14ac:dyDescent="0.2">
      <c r="B11386" s="9"/>
    </row>
    <row r="11387" spans="2:2" ht="15.75" customHeight="1" x14ac:dyDescent="0.2">
      <c r="B11387" s="9"/>
    </row>
    <row r="11388" spans="2:2" ht="15.75" customHeight="1" x14ac:dyDescent="0.2">
      <c r="B11388" s="9"/>
    </row>
    <row r="11389" spans="2:2" ht="15.75" customHeight="1" x14ac:dyDescent="0.2">
      <c r="B11389" s="9"/>
    </row>
    <row r="11390" spans="2:2" ht="15.75" customHeight="1" x14ac:dyDescent="0.2">
      <c r="B11390" s="9"/>
    </row>
    <row r="11391" spans="2:2" ht="15.75" customHeight="1" x14ac:dyDescent="0.2">
      <c r="B11391" s="9"/>
    </row>
    <row r="11392" spans="2:2" ht="15.75" customHeight="1" x14ac:dyDescent="0.2">
      <c r="B11392" s="9"/>
    </row>
    <row r="11393" spans="2:2" ht="15.75" customHeight="1" x14ac:dyDescent="0.2">
      <c r="B11393" s="9"/>
    </row>
    <row r="11394" spans="2:2" ht="15.75" customHeight="1" x14ac:dyDescent="0.2">
      <c r="B11394" s="9"/>
    </row>
    <row r="11395" spans="2:2" ht="15.75" customHeight="1" x14ac:dyDescent="0.2">
      <c r="B11395" s="9"/>
    </row>
    <row r="11396" spans="2:2" ht="15.75" customHeight="1" x14ac:dyDescent="0.2">
      <c r="B11396" s="9"/>
    </row>
    <row r="11397" spans="2:2" ht="15.75" customHeight="1" x14ac:dyDescent="0.2">
      <c r="B11397" s="9"/>
    </row>
    <row r="11398" spans="2:2" ht="15.75" customHeight="1" x14ac:dyDescent="0.2">
      <c r="B11398" s="9"/>
    </row>
    <row r="11399" spans="2:2" ht="15.75" customHeight="1" x14ac:dyDescent="0.2">
      <c r="B11399" s="9"/>
    </row>
    <row r="11400" spans="2:2" ht="15.75" customHeight="1" x14ac:dyDescent="0.2">
      <c r="B11400" s="9"/>
    </row>
    <row r="11401" spans="2:2" ht="15.75" customHeight="1" x14ac:dyDescent="0.2">
      <c r="B11401" s="9"/>
    </row>
    <row r="11402" spans="2:2" ht="15.75" customHeight="1" x14ac:dyDescent="0.2">
      <c r="B11402" s="9"/>
    </row>
    <row r="11403" spans="2:2" ht="15.75" customHeight="1" x14ac:dyDescent="0.2">
      <c r="B11403" s="9"/>
    </row>
    <row r="11404" spans="2:2" ht="15.75" customHeight="1" x14ac:dyDescent="0.2">
      <c r="B11404" s="9"/>
    </row>
    <row r="11405" spans="2:2" ht="15.75" customHeight="1" x14ac:dyDescent="0.2">
      <c r="B11405" s="9"/>
    </row>
    <row r="11406" spans="2:2" ht="15.75" customHeight="1" x14ac:dyDescent="0.2">
      <c r="B11406" s="9"/>
    </row>
    <row r="11407" spans="2:2" ht="15.75" customHeight="1" x14ac:dyDescent="0.2">
      <c r="B11407" s="9"/>
    </row>
    <row r="11408" spans="2:2" ht="15.75" customHeight="1" x14ac:dyDescent="0.2">
      <c r="B11408" s="9"/>
    </row>
    <row r="11409" spans="2:2" ht="15.75" customHeight="1" x14ac:dyDescent="0.2">
      <c r="B11409" s="9"/>
    </row>
    <row r="11410" spans="2:2" ht="15.75" customHeight="1" x14ac:dyDescent="0.2">
      <c r="B11410" s="9"/>
    </row>
    <row r="11411" spans="2:2" ht="15.75" customHeight="1" x14ac:dyDescent="0.2">
      <c r="B11411" s="9"/>
    </row>
    <row r="11412" spans="2:2" ht="15.75" customHeight="1" x14ac:dyDescent="0.2">
      <c r="B11412" s="9"/>
    </row>
    <row r="11413" spans="2:2" ht="15.75" customHeight="1" x14ac:dyDescent="0.2">
      <c r="B11413" s="9"/>
    </row>
    <row r="11414" spans="2:2" ht="15.75" customHeight="1" x14ac:dyDescent="0.2">
      <c r="B11414" s="9"/>
    </row>
    <row r="11415" spans="2:2" ht="15.75" customHeight="1" x14ac:dyDescent="0.2">
      <c r="B11415" s="9"/>
    </row>
    <row r="11416" spans="2:2" ht="15.75" customHeight="1" x14ac:dyDescent="0.2">
      <c r="B11416" s="9"/>
    </row>
    <row r="11417" spans="2:2" ht="15.75" customHeight="1" x14ac:dyDescent="0.2">
      <c r="B11417" s="9"/>
    </row>
    <row r="11418" spans="2:2" ht="15.75" customHeight="1" x14ac:dyDescent="0.2">
      <c r="B11418" s="9"/>
    </row>
    <row r="11419" spans="2:2" ht="15.75" customHeight="1" x14ac:dyDescent="0.2">
      <c r="B11419" s="9"/>
    </row>
    <row r="11420" spans="2:2" ht="15.75" customHeight="1" x14ac:dyDescent="0.2">
      <c r="B11420" s="9"/>
    </row>
    <row r="11421" spans="2:2" ht="15.75" customHeight="1" x14ac:dyDescent="0.2">
      <c r="B11421" s="9"/>
    </row>
    <row r="11422" spans="2:2" ht="15.75" customHeight="1" x14ac:dyDescent="0.2">
      <c r="B11422" s="9"/>
    </row>
    <row r="11423" spans="2:2" ht="15.75" customHeight="1" x14ac:dyDescent="0.2">
      <c r="B11423" s="9"/>
    </row>
    <row r="11424" spans="2:2" ht="15.75" customHeight="1" x14ac:dyDescent="0.2">
      <c r="B11424" s="9"/>
    </row>
    <row r="11425" spans="2:2" ht="15.75" customHeight="1" x14ac:dyDescent="0.2">
      <c r="B11425" s="9"/>
    </row>
    <row r="11426" spans="2:2" ht="15.75" customHeight="1" x14ac:dyDescent="0.2">
      <c r="B11426" s="9"/>
    </row>
    <row r="11427" spans="2:2" ht="15.75" customHeight="1" x14ac:dyDescent="0.2">
      <c r="B11427" s="9"/>
    </row>
    <row r="11428" spans="2:2" ht="15.75" customHeight="1" x14ac:dyDescent="0.2">
      <c r="B11428" s="9"/>
    </row>
    <row r="11429" spans="2:2" ht="15.75" customHeight="1" x14ac:dyDescent="0.2">
      <c r="B11429" s="9"/>
    </row>
    <row r="11430" spans="2:2" ht="15.75" customHeight="1" x14ac:dyDescent="0.2">
      <c r="B11430" s="9"/>
    </row>
    <row r="11431" spans="2:2" ht="15.75" customHeight="1" x14ac:dyDescent="0.2">
      <c r="B11431" s="9"/>
    </row>
    <row r="11432" spans="2:2" ht="15.75" customHeight="1" x14ac:dyDescent="0.2">
      <c r="B11432" s="9"/>
    </row>
    <row r="11433" spans="2:2" ht="15.75" customHeight="1" x14ac:dyDescent="0.2">
      <c r="B11433" s="9"/>
    </row>
    <row r="11434" spans="2:2" ht="15.75" customHeight="1" x14ac:dyDescent="0.2">
      <c r="B11434" s="9"/>
    </row>
    <row r="11435" spans="2:2" ht="15.75" customHeight="1" x14ac:dyDescent="0.2">
      <c r="B11435" s="9"/>
    </row>
    <row r="11436" spans="2:2" ht="15.75" customHeight="1" x14ac:dyDescent="0.2">
      <c r="B11436" s="9"/>
    </row>
    <row r="11437" spans="2:2" ht="15.75" customHeight="1" x14ac:dyDescent="0.2">
      <c r="B11437" s="9"/>
    </row>
    <row r="11438" spans="2:2" ht="15.75" customHeight="1" x14ac:dyDescent="0.2">
      <c r="B11438" s="9"/>
    </row>
    <row r="11439" spans="2:2" ht="15.75" customHeight="1" x14ac:dyDescent="0.2">
      <c r="B11439" s="9"/>
    </row>
    <row r="11440" spans="2:2" ht="15.75" customHeight="1" x14ac:dyDescent="0.2">
      <c r="B11440" s="9"/>
    </row>
    <row r="11441" spans="2:2" ht="15.75" customHeight="1" x14ac:dyDescent="0.2">
      <c r="B11441" s="9"/>
    </row>
    <row r="11442" spans="2:2" ht="15.75" customHeight="1" x14ac:dyDescent="0.2">
      <c r="B11442" s="9"/>
    </row>
    <row r="11443" spans="2:2" ht="15.75" customHeight="1" x14ac:dyDescent="0.2">
      <c r="B11443" s="9"/>
    </row>
    <row r="11444" spans="2:2" ht="15.75" customHeight="1" x14ac:dyDescent="0.2">
      <c r="B11444" s="9"/>
    </row>
    <row r="11445" spans="2:2" ht="15.75" customHeight="1" x14ac:dyDescent="0.2">
      <c r="B11445" s="9"/>
    </row>
    <row r="11446" spans="2:2" ht="15.75" customHeight="1" x14ac:dyDescent="0.2">
      <c r="B11446" s="9"/>
    </row>
    <row r="11447" spans="2:2" ht="15.75" customHeight="1" x14ac:dyDescent="0.2">
      <c r="B11447" s="9"/>
    </row>
    <row r="11448" spans="2:2" ht="15.75" customHeight="1" x14ac:dyDescent="0.2">
      <c r="B11448" s="9"/>
    </row>
    <row r="11449" spans="2:2" ht="15.75" customHeight="1" x14ac:dyDescent="0.2">
      <c r="B11449" s="9"/>
    </row>
    <row r="11450" spans="2:2" ht="15.75" customHeight="1" x14ac:dyDescent="0.2">
      <c r="B11450" s="9"/>
    </row>
    <row r="11451" spans="2:2" ht="15.75" customHeight="1" x14ac:dyDescent="0.2">
      <c r="B11451" s="9"/>
    </row>
    <row r="11452" spans="2:2" ht="15.75" customHeight="1" x14ac:dyDescent="0.2">
      <c r="B11452" s="9"/>
    </row>
    <row r="11453" spans="2:2" ht="15.75" customHeight="1" x14ac:dyDescent="0.2">
      <c r="B11453" s="9"/>
    </row>
    <row r="11454" spans="2:2" ht="15.75" customHeight="1" x14ac:dyDescent="0.2">
      <c r="B11454" s="9"/>
    </row>
    <row r="11455" spans="2:2" ht="15.75" customHeight="1" x14ac:dyDescent="0.2">
      <c r="B11455" s="9"/>
    </row>
    <row r="11456" spans="2:2" ht="15.75" customHeight="1" x14ac:dyDescent="0.2">
      <c r="B11456" s="9"/>
    </row>
    <row r="11457" spans="2:2" ht="15.75" customHeight="1" x14ac:dyDescent="0.2">
      <c r="B11457" s="9"/>
    </row>
    <row r="11458" spans="2:2" ht="15.75" customHeight="1" x14ac:dyDescent="0.2">
      <c r="B11458" s="9"/>
    </row>
    <row r="11459" spans="2:2" ht="15.75" customHeight="1" x14ac:dyDescent="0.2">
      <c r="B11459" s="9"/>
    </row>
    <row r="11460" spans="2:2" ht="15.75" customHeight="1" x14ac:dyDescent="0.2">
      <c r="B11460" s="9"/>
    </row>
    <row r="11461" spans="2:2" ht="15.75" customHeight="1" x14ac:dyDescent="0.2">
      <c r="B11461" s="9"/>
    </row>
    <row r="11462" spans="2:2" ht="15.75" customHeight="1" x14ac:dyDescent="0.2">
      <c r="B11462" s="9"/>
    </row>
    <row r="11463" spans="2:2" ht="15.75" customHeight="1" x14ac:dyDescent="0.2">
      <c r="B11463" s="9"/>
    </row>
    <row r="11464" spans="2:2" ht="15.75" customHeight="1" x14ac:dyDescent="0.2">
      <c r="B11464" s="9"/>
    </row>
    <row r="11465" spans="2:2" ht="15.75" customHeight="1" x14ac:dyDescent="0.2">
      <c r="B11465" s="9"/>
    </row>
    <row r="11466" spans="2:2" ht="15.75" customHeight="1" x14ac:dyDescent="0.2">
      <c r="B11466" s="9"/>
    </row>
    <row r="11467" spans="2:2" ht="15.75" customHeight="1" x14ac:dyDescent="0.2">
      <c r="B11467" s="9"/>
    </row>
    <row r="11468" spans="2:2" ht="15.75" customHeight="1" x14ac:dyDescent="0.2">
      <c r="B11468" s="9"/>
    </row>
    <row r="11469" spans="2:2" ht="15.75" customHeight="1" x14ac:dyDescent="0.2">
      <c r="B11469" s="9"/>
    </row>
    <row r="11470" spans="2:2" ht="15.75" customHeight="1" x14ac:dyDescent="0.2">
      <c r="B11470" s="9"/>
    </row>
    <row r="11471" spans="2:2" ht="15.75" customHeight="1" x14ac:dyDescent="0.2">
      <c r="B11471" s="9"/>
    </row>
    <row r="11472" spans="2:2" ht="15.75" customHeight="1" x14ac:dyDescent="0.2">
      <c r="B11472" s="9"/>
    </row>
    <row r="11473" spans="2:2" ht="15.75" customHeight="1" x14ac:dyDescent="0.2">
      <c r="B11473" s="9"/>
    </row>
    <row r="11474" spans="2:2" ht="15.75" customHeight="1" x14ac:dyDescent="0.2">
      <c r="B11474" s="9"/>
    </row>
    <row r="11475" spans="2:2" ht="15.75" customHeight="1" x14ac:dyDescent="0.2">
      <c r="B11475" s="9"/>
    </row>
    <row r="11476" spans="2:2" ht="15.75" customHeight="1" x14ac:dyDescent="0.2">
      <c r="B11476" s="9"/>
    </row>
    <row r="11477" spans="2:2" ht="15.75" customHeight="1" x14ac:dyDescent="0.2">
      <c r="B11477" s="9"/>
    </row>
    <row r="11478" spans="2:2" ht="15.75" customHeight="1" x14ac:dyDescent="0.2">
      <c r="B11478" s="9"/>
    </row>
    <row r="11479" spans="2:2" ht="15.75" customHeight="1" x14ac:dyDescent="0.2">
      <c r="B11479" s="9"/>
    </row>
    <row r="11480" spans="2:2" ht="15.75" customHeight="1" x14ac:dyDescent="0.2">
      <c r="B11480" s="9"/>
    </row>
    <row r="11481" spans="2:2" ht="15.75" customHeight="1" x14ac:dyDescent="0.2">
      <c r="B11481" s="9"/>
    </row>
    <row r="11482" spans="2:2" ht="15.75" customHeight="1" x14ac:dyDescent="0.2">
      <c r="B11482" s="9"/>
    </row>
    <row r="11483" spans="2:2" ht="15.75" customHeight="1" x14ac:dyDescent="0.2">
      <c r="B11483" s="9"/>
    </row>
    <row r="11484" spans="2:2" ht="15.75" customHeight="1" x14ac:dyDescent="0.2">
      <c r="B11484" s="9"/>
    </row>
    <row r="11485" spans="2:2" ht="15.75" customHeight="1" x14ac:dyDescent="0.2">
      <c r="B11485" s="9"/>
    </row>
    <row r="11486" spans="2:2" ht="15.75" customHeight="1" x14ac:dyDescent="0.2">
      <c r="B11486" s="9"/>
    </row>
    <row r="11487" spans="2:2" ht="15.75" customHeight="1" x14ac:dyDescent="0.2">
      <c r="B11487" s="9"/>
    </row>
    <row r="11488" spans="2:2" ht="15.75" customHeight="1" x14ac:dyDescent="0.2">
      <c r="B11488" s="9"/>
    </row>
    <row r="11489" spans="2:2" ht="15.75" customHeight="1" x14ac:dyDescent="0.2">
      <c r="B11489" s="9"/>
    </row>
    <row r="11490" spans="2:2" ht="15.75" customHeight="1" x14ac:dyDescent="0.2">
      <c r="B11490" s="9"/>
    </row>
    <row r="11491" spans="2:2" ht="15.75" customHeight="1" x14ac:dyDescent="0.2">
      <c r="B11491" s="9"/>
    </row>
    <row r="11492" spans="2:2" ht="15.75" customHeight="1" x14ac:dyDescent="0.2">
      <c r="B11492" s="9"/>
    </row>
    <row r="11493" spans="2:2" ht="15.75" customHeight="1" x14ac:dyDescent="0.2">
      <c r="B11493" s="9"/>
    </row>
    <row r="11494" spans="2:2" ht="15.75" customHeight="1" x14ac:dyDescent="0.2">
      <c r="B11494" s="9"/>
    </row>
    <row r="11495" spans="2:2" ht="15.75" customHeight="1" x14ac:dyDescent="0.2">
      <c r="B11495" s="9"/>
    </row>
    <row r="11496" spans="2:2" ht="15.75" customHeight="1" x14ac:dyDescent="0.2">
      <c r="B11496" s="9"/>
    </row>
    <row r="11497" spans="2:2" ht="15.75" customHeight="1" x14ac:dyDescent="0.2">
      <c r="B11497" s="9"/>
    </row>
    <row r="11498" spans="2:2" ht="15.75" customHeight="1" x14ac:dyDescent="0.2">
      <c r="B11498" s="9"/>
    </row>
    <row r="11499" spans="2:2" ht="15.75" customHeight="1" x14ac:dyDescent="0.2">
      <c r="B11499" s="9"/>
    </row>
    <row r="11500" spans="2:2" ht="15.75" customHeight="1" x14ac:dyDescent="0.2">
      <c r="B11500" s="9"/>
    </row>
    <row r="11501" spans="2:2" ht="15.75" customHeight="1" x14ac:dyDescent="0.2">
      <c r="B11501" s="9"/>
    </row>
    <row r="11502" spans="2:2" ht="15.75" customHeight="1" x14ac:dyDescent="0.2">
      <c r="B11502" s="9"/>
    </row>
    <row r="11503" spans="2:2" ht="15.75" customHeight="1" x14ac:dyDescent="0.2">
      <c r="B11503" s="9"/>
    </row>
    <row r="11504" spans="2:2" ht="15.75" customHeight="1" x14ac:dyDescent="0.2">
      <c r="B11504" s="9"/>
    </row>
    <row r="11505" spans="2:2" ht="15.75" customHeight="1" x14ac:dyDescent="0.2">
      <c r="B11505" s="9"/>
    </row>
    <row r="11506" spans="2:2" ht="15.75" customHeight="1" x14ac:dyDescent="0.2">
      <c r="B11506" s="9"/>
    </row>
    <row r="11507" spans="2:2" ht="15.75" customHeight="1" x14ac:dyDescent="0.2">
      <c r="B11507" s="9"/>
    </row>
    <row r="11508" spans="2:2" ht="15.75" customHeight="1" x14ac:dyDescent="0.2">
      <c r="B11508" s="9"/>
    </row>
    <row r="11509" spans="2:2" ht="15.75" customHeight="1" x14ac:dyDescent="0.2">
      <c r="B11509" s="9"/>
    </row>
    <row r="11510" spans="2:2" ht="15.75" customHeight="1" x14ac:dyDescent="0.2">
      <c r="B11510" s="9"/>
    </row>
    <row r="11511" spans="2:2" ht="15.75" customHeight="1" x14ac:dyDescent="0.2">
      <c r="B11511" s="9"/>
    </row>
    <row r="11512" spans="2:2" ht="15.75" customHeight="1" x14ac:dyDescent="0.2">
      <c r="B11512" s="9"/>
    </row>
    <row r="11513" spans="2:2" ht="15.75" customHeight="1" x14ac:dyDescent="0.2">
      <c r="B11513" s="9"/>
    </row>
    <row r="11514" spans="2:2" ht="15.75" customHeight="1" x14ac:dyDescent="0.2">
      <c r="B11514" s="9"/>
    </row>
    <row r="11515" spans="2:2" ht="15.75" customHeight="1" x14ac:dyDescent="0.2">
      <c r="B11515" s="9"/>
    </row>
    <row r="11516" spans="2:2" ht="15.75" customHeight="1" x14ac:dyDescent="0.2">
      <c r="B11516" s="9"/>
    </row>
    <row r="11517" spans="2:2" ht="15.75" customHeight="1" x14ac:dyDescent="0.2">
      <c r="B11517" s="9"/>
    </row>
    <row r="11518" spans="2:2" ht="15.75" customHeight="1" x14ac:dyDescent="0.2">
      <c r="B11518" s="9"/>
    </row>
    <row r="11519" spans="2:2" ht="15.75" customHeight="1" x14ac:dyDescent="0.2">
      <c r="B11519" s="9"/>
    </row>
    <row r="11520" spans="2:2" ht="15.75" customHeight="1" x14ac:dyDescent="0.2">
      <c r="B11520" s="9"/>
    </row>
    <row r="11521" spans="2:2" ht="15.75" customHeight="1" x14ac:dyDescent="0.2">
      <c r="B11521" s="9"/>
    </row>
    <row r="11522" spans="2:2" ht="15.75" customHeight="1" x14ac:dyDescent="0.2">
      <c r="B11522" s="9"/>
    </row>
    <row r="11523" spans="2:2" ht="15.75" customHeight="1" x14ac:dyDescent="0.2">
      <c r="B11523" s="9"/>
    </row>
    <row r="11524" spans="2:2" ht="15.75" customHeight="1" x14ac:dyDescent="0.2">
      <c r="B11524" s="9"/>
    </row>
    <row r="11525" spans="2:2" ht="15.75" customHeight="1" x14ac:dyDescent="0.2">
      <c r="B11525" s="9"/>
    </row>
    <row r="11526" spans="2:2" ht="15.75" customHeight="1" x14ac:dyDescent="0.2">
      <c r="B11526" s="9"/>
    </row>
    <row r="11527" spans="2:2" ht="15.75" customHeight="1" x14ac:dyDescent="0.2">
      <c r="B11527" s="9"/>
    </row>
    <row r="11528" spans="2:2" ht="15.75" customHeight="1" x14ac:dyDescent="0.2">
      <c r="B11528" s="9"/>
    </row>
    <row r="11529" spans="2:2" ht="15.75" customHeight="1" x14ac:dyDescent="0.2">
      <c r="B11529" s="9"/>
    </row>
    <row r="11530" spans="2:2" ht="15.75" customHeight="1" x14ac:dyDescent="0.2">
      <c r="B11530" s="9"/>
    </row>
    <row r="11531" spans="2:2" ht="15.75" customHeight="1" x14ac:dyDescent="0.2">
      <c r="B11531" s="9"/>
    </row>
    <row r="11532" spans="2:2" ht="15.75" customHeight="1" x14ac:dyDescent="0.2">
      <c r="B11532" s="9"/>
    </row>
    <row r="11533" spans="2:2" ht="15.75" customHeight="1" x14ac:dyDescent="0.2">
      <c r="B11533" s="9"/>
    </row>
    <row r="11534" spans="2:2" ht="15.75" customHeight="1" x14ac:dyDescent="0.2">
      <c r="B11534" s="9"/>
    </row>
    <row r="11535" spans="2:2" ht="15.75" customHeight="1" x14ac:dyDescent="0.2">
      <c r="B11535" s="9"/>
    </row>
    <row r="11536" spans="2:2" ht="15.75" customHeight="1" x14ac:dyDescent="0.2">
      <c r="B11536" s="9"/>
    </row>
    <row r="11537" spans="2:2" ht="15.75" customHeight="1" x14ac:dyDescent="0.2">
      <c r="B11537" s="9"/>
    </row>
    <row r="11538" spans="2:2" ht="15.75" customHeight="1" x14ac:dyDescent="0.2">
      <c r="B11538" s="9"/>
    </row>
    <row r="11539" spans="2:2" ht="15.75" customHeight="1" x14ac:dyDescent="0.2">
      <c r="B11539" s="9"/>
    </row>
    <row r="11540" spans="2:2" ht="15.75" customHeight="1" x14ac:dyDescent="0.2">
      <c r="B11540" s="9"/>
    </row>
    <row r="11541" spans="2:2" ht="15.75" customHeight="1" x14ac:dyDescent="0.2">
      <c r="B11541" s="9"/>
    </row>
    <row r="11542" spans="2:2" ht="15.75" customHeight="1" x14ac:dyDescent="0.2">
      <c r="B11542" s="9"/>
    </row>
    <row r="11543" spans="2:2" ht="15.75" customHeight="1" x14ac:dyDescent="0.2">
      <c r="B11543" s="9"/>
    </row>
    <row r="11544" spans="2:2" ht="15.75" customHeight="1" x14ac:dyDescent="0.2">
      <c r="B11544" s="9"/>
    </row>
    <row r="11545" spans="2:2" ht="15.75" customHeight="1" x14ac:dyDescent="0.2">
      <c r="B11545" s="9"/>
    </row>
    <row r="11546" spans="2:2" ht="15.75" customHeight="1" x14ac:dyDescent="0.2">
      <c r="B11546" s="9"/>
    </row>
    <row r="11547" spans="2:2" ht="15.75" customHeight="1" x14ac:dyDescent="0.2">
      <c r="B11547" s="9"/>
    </row>
    <row r="11548" spans="2:2" ht="15.75" customHeight="1" x14ac:dyDescent="0.2">
      <c r="B11548" s="9"/>
    </row>
    <row r="11549" spans="2:2" ht="15.75" customHeight="1" x14ac:dyDescent="0.2">
      <c r="B11549" s="9"/>
    </row>
    <row r="11550" spans="2:2" ht="15.75" customHeight="1" x14ac:dyDescent="0.2">
      <c r="B11550" s="9"/>
    </row>
    <row r="11551" spans="2:2" ht="15.75" customHeight="1" x14ac:dyDescent="0.2">
      <c r="B11551" s="9"/>
    </row>
    <row r="11552" spans="2:2" ht="15.75" customHeight="1" x14ac:dyDescent="0.2">
      <c r="B11552" s="9"/>
    </row>
    <row r="11553" spans="2:2" ht="15.75" customHeight="1" x14ac:dyDescent="0.2">
      <c r="B11553" s="9"/>
    </row>
    <row r="11554" spans="2:2" ht="15.75" customHeight="1" x14ac:dyDescent="0.2">
      <c r="B11554" s="9"/>
    </row>
    <row r="11555" spans="2:2" ht="15.75" customHeight="1" x14ac:dyDescent="0.2">
      <c r="B11555" s="9"/>
    </row>
    <row r="11556" spans="2:2" ht="15.75" customHeight="1" x14ac:dyDescent="0.2">
      <c r="B11556" s="9"/>
    </row>
    <row r="11557" spans="2:2" ht="15.75" customHeight="1" x14ac:dyDescent="0.2">
      <c r="B11557" s="9"/>
    </row>
    <row r="11558" spans="2:2" ht="15.75" customHeight="1" x14ac:dyDescent="0.2">
      <c r="B11558" s="9"/>
    </row>
    <row r="11559" spans="2:2" ht="15.75" customHeight="1" x14ac:dyDescent="0.2">
      <c r="B11559" s="9"/>
    </row>
    <row r="11560" spans="2:2" ht="15.75" customHeight="1" x14ac:dyDescent="0.2">
      <c r="B11560" s="9"/>
    </row>
    <row r="11561" spans="2:2" ht="15.75" customHeight="1" x14ac:dyDescent="0.2">
      <c r="B11561" s="9"/>
    </row>
    <row r="11562" spans="2:2" ht="15.75" customHeight="1" x14ac:dyDescent="0.2">
      <c r="B11562" s="9"/>
    </row>
    <row r="11563" spans="2:2" ht="15.75" customHeight="1" x14ac:dyDescent="0.2">
      <c r="B11563" s="9"/>
    </row>
    <row r="11564" spans="2:2" ht="15.75" customHeight="1" x14ac:dyDescent="0.2">
      <c r="B11564" s="9"/>
    </row>
    <row r="11565" spans="2:2" ht="15.75" customHeight="1" x14ac:dyDescent="0.2">
      <c r="B11565" s="9"/>
    </row>
    <row r="11566" spans="2:2" ht="15.75" customHeight="1" x14ac:dyDescent="0.2">
      <c r="B11566" s="9"/>
    </row>
    <row r="11567" spans="2:2" ht="15.75" customHeight="1" x14ac:dyDescent="0.2">
      <c r="B11567" s="9"/>
    </row>
    <row r="11568" spans="2:2" ht="15.75" customHeight="1" x14ac:dyDescent="0.2">
      <c r="B11568" s="9"/>
    </row>
    <row r="11569" spans="2:2" ht="15.75" customHeight="1" x14ac:dyDescent="0.2">
      <c r="B11569" s="9"/>
    </row>
    <row r="11570" spans="2:2" ht="15.75" customHeight="1" x14ac:dyDescent="0.2">
      <c r="B11570" s="9"/>
    </row>
    <row r="11571" spans="2:2" ht="15.75" customHeight="1" x14ac:dyDescent="0.2">
      <c r="B11571" s="9"/>
    </row>
    <row r="11572" spans="2:2" ht="15.75" customHeight="1" x14ac:dyDescent="0.2">
      <c r="B11572" s="9"/>
    </row>
    <row r="11573" spans="2:2" ht="15.75" customHeight="1" x14ac:dyDescent="0.2">
      <c r="B11573" s="9"/>
    </row>
    <row r="11574" spans="2:2" ht="15.75" customHeight="1" x14ac:dyDescent="0.2">
      <c r="B11574" s="9"/>
    </row>
    <row r="11575" spans="2:2" ht="15.75" customHeight="1" x14ac:dyDescent="0.2">
      <c r="B11575" s="9"/>
    </row>
    <row r="11576" spans="2:2" ht="15.75" customHeight="1" x14ac:dyDescent="0.2">
      <c r="B11576" s="9"/>
    </row>
    <row r="11577" spans="2:2" ht="15.75" customHeight="1" x14ac:dyDescent="0.2">
      <c r="B11577" s="9"/>
    </row>
    <row r="11578" spans="2:2" ht="15.75" customHeight="1" x14ac:dyDescent="0.2">
      <c r="B11578" s="9"/>
    </row>
    <row r="11579" spans="2:2" ht="15.75" customHeight="1" x14ac:dyDescent="0.2">
      <c r="B11579" s="9"/>
    </row>
    <row r="11580" spans="2:2" ht="15.75" customHeight="1" x14ac:dyDescent="0.2">
      <c r="B11580" s="9"/>
    </row>
    <row r="11581" spans="2:2" ht="15.75" customHeight="1" x14ac:dyDescent="0.2">
      <c r="B11581" s="9"/>
    </row>
    <row r="11582" spans="2:2" ht="15.75" customHeight="1" x14ac:dyDescent="0.2">
      <c r="B11582" s="9"/>
    </row>
    <row r="11583" spans="2:2" ht="15.75" customHeight="1" x14ac:dyDescent="0.2">
      <c r="B11583" s="9"/>
    </row>
    <row r="11584" spans="2:2" ht="15.75" customHeight="1" x14ac:dyDescent="0.2">
      <c r="B11584" s="9"/>
    </row>
    <row r="11585" spans="2:2" ht="15.75" customHeight="1" x14ac:dyDescent="0.2">
      <c r="B11585" s="9"/>
    </row>
    <row r="11586" spans="2:2" ht="15.75" customHeight="1" x14ac:dyDescent="0.2">
      <c r="B11586" s="9"/>
    </row>
    <row r="11587" spans="2:2" ht="15.75" customHeight="1" x14ac:dyDescent="0.2">
      <c r="B11587" s="9"/>
    </row>
    <row r="11588" spans="2:2" ht="15.75" customHeight="1" x14ac:dyDescent="0.2">
      <c r="B11588" s="9"/>
    </row>
    <row r="11589" spans="2:2" ht="15.75" customHeight="1" x14ac:dyDescent="0.2">
      <c r="B11589" s="9"/>
    </row>
    <row r="11590" spans="2:2" ht="15.75" customHeight="1" x14ac:dyDescent="0.2">
      <c r="B11590" s="9"/>
    </row>
    <row r="11591" spans="2:2" ht="15.75" customHeight="1" x14ac:dyDescent="0.2">
      <c r="B11591" s="9"/>
    </row>
    <row r="11592" spans="2:2" ht="15.75" customHeight="1" x14ac:dyDescent="0.2">
      <c r="B11592" s="9"/>
    </row>
    <row r="11593" spans="2:2" ht="15.75" customHeight="1" x14ac:dyDescent="0.2">
      <c r="B11593" s="9"/>
    </row>
    <row r="11594" spans="2:2" ht="15.75" customHeight="1" x14ac:dyDescent="0.2">
      <c r="B11594" s="9"/>
    </row>
    <row r="11595" spans="2:2" ht="15.75" customHeight="1" x14ac:dyDescent="0.2">
      <c r="B11595" s="9"/>
    </row>
    <row r="11596" spans="2:2" ht="15.75" customHeight="1" x14ac:dyDescent="0.2">
      <c r="B11596" s="9"/>
    </row>
    <row r="11597" spans="2:2" ht="15.75" customHeight="1" x14ac:dyDescent="0.2">
      <c r="B11597" s="9"/>
    </row>
    <row r="11598" spans="2:2" ht="15.75" customHeight="1" x14ac:dyDescent="0.2">
      <c r="B11598" s="9"/>
    </row>
    <row r="11599" spans="2:2" ht="15.75" customHeight="1" x14ac:dyDescent="0.2">
      <c r="B11599" s="9"/>
    </row>
    <row r="11600" spans="2:2" ht="15.75" customHeight="1" x14ac:dyDescent="0.2">
      <c r="B11600" s="9"/>
    </row>
    <row r="11601" spans="2:2" ht="15.75" customHeight="1" x14ac:dyDescent="0.2">
      <c r="B11601" s="9"/>
    </row>
    <row r="11602" spans="2:2" ht="15.75" customHeight="1" x14ac:dyDescent="0.2">
      <c r="B11602" s="9"/>
    </row>
    <row r="11603" spans="2:2" ht="15.75" customHeight="1" x14ac:dyDescent="0.2">
      <c r="B11603" s="9"/>
    </row>
    <row r="11604" spans="2:2" ht="15.75" customHeight="1" x14ac:dyDescent="0.2">
      <c r="B11604" s="9"/>
    </row>
    <row r="11605" spans="2:2" ht="15.75" customHeight="1" x14ac:dyDescent="0.2">
      <c r="B11605" s="9"/>
    </row>
    <row r="11606" spans="2:2" ht="15.75" customHeight="1" x14ac:dyDescent="0.2">
      <c r="B11606" s="9"/>
    </row>
    <row r="11607" spans="2:2" ht="15.75" customHeight="1" x14ac:dyDescent="0.2">
      <c r="B11607" s="9"/>
    </row>
    <row r="11608" spans="2:2" ht="15.75" customHeight="1" x14ac:dyDescent="0.2">
      <c r="B11608" s="9"/>
    </row>
    <row r="11609" spans="2:2" ht="15.75" customHeight="1" x14ac:dyDescent="0.2">
      <c r="B11609" s="9"/>
    </row>
    <row r="11610" spans="2:2" ht="15.75" customHeight="1" x14ac:dyDescent="0.2">
      <c r="B11610" s="9"/>
    </row>
    <row r="11611" spans="2:2" ht="15.75" customHeight="1" x14ac:dyDescent="0.2">
      <c r="B11611" s="9"/>
    </row>
    <row r="11612" spans="2:2" ht="15.75" customHeight="1" x14ac:dyDescent="0.2">
      <c r="B11612" s="9"/>
    </row>
    <row r="11613" spans="2:2" ht="15.75" customHeight="1" x14ac:dyDescent="0.2">
      <c r="B11613" s="9"/>
    </row>
    <row r="11614" spans="2:2" ht="15.75" customHeight="1" x14ac:dyDescent="0.2">
      <c r="B11614" s="9"/>
    </row>
    <row r="11615" spans="2:2" ht="15.75" customHeight="1" x14ac:dyDescent="0.2">
      <c r="B11615" s="9"/>
    </row>
    <row r="11616" spans="2:2" ht="15.75" customHeight="1" x14ac:dyDescent="0.2">
      <c r="B11616" s="9"/>
    </row>
    <row r="11617" spans="2:2" ht="15.75" customHeight="1" x14ac:dyDescent="0.2">
      <c r="B11617" s="9"/>
    </row>
    <row r="11618" spans="2:2" ht="15.75" customHeight="1" x14ac:dyDescent="0.2">
      <c r="B11618" s="9"/>
    </row>
    <row r="11619" spans="2:2" ht="15.75" customHeight="1" x14ac:dyDescent="0.2">
      <c r="B11619" s="9"/>
    </row>
    <row r="11620" spans="2:2" ht="15.75" customHeight="1" x14ac:dyDescent="0.2">
      <c r="B11620" s="9"/>
    </row>
    <row r="11621" spans="2:2" ht="15.75" customHeight="1" x14ac:dyDescent="0.2">
      <c r="B11621" s="9"/>
    </row>
    <row r="11622" spans="2:2" ht="15.75" customHeight="1" x14ac:dyDescent="0.2">
      <c r="B11622" s="9"/>
    </row>
    <row r="11623" spans="2:2" ht="15.75" customHeight="1" x14ac:dyDescent="0.2">
      <c r="B11623" s="9"/>
    </row>
    <row r="11624" spans="2:2" ht="15.75" customHeight="1" x14ac:dyDescent="0.2">
      <c r="B11624" s="9"/>
    </row>
    <row r="11625" spans="2:2" ht="15.75" customHeight="1" x14ac:dyDescent="0.2">
      <c r="B11625" s="9"/>
    </row>
    <row r="11626" spans="2:2" ht="15.75" customHeight="1" x14ac:dyDescent="0.2">
      <c r="B11626" s="9"/>
    </row>
    <row r="11627" spans="2:2" ht="15.75" customHeight="1" x14ac:dyDescent="0.2">
      <c r="B11627" s="9"/>
    </row>
    <row r="11628" spans="2:2" ht="15.75" customHeight="1" x14ac:dyDescent="0.2">
      <c r="B11628" s="9"/>
    </row>
    <row r="11629" spans="2:2" ht="15.75" customHeight="1" x14ac:dyDescent="0.2">
      <c r="B11629" s="9"/>
    </row>
    <row r="11630" spans="2:2" ht="15.75" customHeight="1" x14ac:dyDescent="0.2">
      <c r="B11630" s="9"/>
    </row>
    <row r="11631" spans="2:2" ht="15.75" customHeight="1" x14ac:dyDescent="0.2">
      <c r="B11631" s="9"/>
    </row>
    <row r="11632" spans="2:2" ht="15.75" customHeight="1" x14ac:dyDescent="0.2">
      <c r="B11632" s="9"/>
    </row>
    <row r="11633" spans="2:2" ht="15.75" customHeight="1" x14ac:dyDescent="0.2">
      <c r="B11633" s="9"/>
    </row>
    <row r="11634" spans="2:2" ht="15.75" customHeight="1" x14ac:dyDescent="0.2">
      <c r="B11634" s="9"/>
    </row>
    <row r="11635" spans="2:2" ht="15.75" customHeight="1" x14ac:dyDescent="0.2">
      <c r="B11635" s="9"/>
    </row>
    <row r="11636" spans="2:2" ht="15.75" customHeight="1" x14ac:dyDescent="0.2">
      <c r="B11636" s="9"/>
    </row>
    <row r="11637" spans="2:2" ht="15.75" customHeight="1" x14ac:dyDescent="0.2">
      <c r="B11637" s="9"/>
    </row>
    <row r="11638" spans="2:2" ht="15.75" customHeight="1" x14ac:dyDescent="0.2">
      <c r="B11638" s="9"/>
    </row>
    <row r="11639" spans="2:2" ht="15.75" customHeight="1" x14ac:dyDescent="0.2">
      <c r="B11639" s="9"/>
    </row>
    <row r="11640" spans="2:2" ht="15.75" customHeight="1" x14ac:dyDescent="0.2">
      <c r="B11640" s="9"/>
    </row>
    <row r="11641" spans="2:2" ht="15.75" customHeight="1" x14ac:dyDescent="0.2">
      <c r="B11641" s="9"/>
    </row>
    <row r="11642" spans="2:2" ht="15.75" customHeight="1" x14ac:dyDescent="0.2">
      <c r="B11642" s="9"/>
    </row>
    <row r="11643" spans="2:2" ht="15.75" customHeight="1" x14ac:dyDescent="0.2">
      <c r="B11643" s="9"/>
    </row>
    <row r="11644" spans="2:2" ht="15.75" customHeight="1" x14ac:dyDescent="0.2">
      <c r="B11644" s="9"/>
    </row>
    <row r="11645" spans="2:2" ht="15.75" customHeight="1" x14ac:dyDescent="0.2">
      <c r="B11645" s="9"/>
    </row>
    <row r="11646" spans="2:2" ht="15.75" customHeight="1" x14ac:dyDescent="0.2">
      <c r="B11646" s="9"/>
    </row>
    <row r="11647" spans="2:2" ht="15.75" customHeight="1" x14ac:dyDescent="0.2">
      <c r="B11647" s="9"/>
    </row>
    <row r="11648" spans="2:2" ht="15.75" customHeight="1" x14ac:dyDescent="0.2">
      <c r="B11648" s="9"/>
    </row>
    <row r="11649" spans="2:2" ht="15.75" customHeight="1" x14ac:dyDescent="0.2">
      <c r="B11649" s="9"/>
    </row>
    <row r="11650" spans="2:2" ht="15.75" customHeight="1" x14ac:dyDescent="0.2">
      <c r="B11650" s="9"/>
    </row>
    <row r="11651" spans="2:2" ht="15.75" customHeight="1" x14ac:dyDescent="0.2">
      <c r="B11651" s="9"/>
    </row>
    <row r="11652" spans="2:2" ht="15.75" customHeight="1" x14ac:dyDescent="0.2">
      <c r="B11652" s="9"/>
    </row>
    <row r="11653" spans="2:2" ht="15.75" customHeight="1" x14ac:dyDescent="0.2">
      <c r="B11653" s="9"/>
    </row>
    <row r="11654" spans="2:2" ht="15.75" customHeight="1" x14ac:dyDescent="0.2">
      <c r="B11654" s="9"/>
    </row>
    <row r="11655" spans="2:2" ht="15.75" customHeight="1" x14ac:dyDescent="0.2">
      <c r="B11655" s="9"/>
    </row>
    <row r="11656" spans="2:2" ht="15.75" customHeight="1" x14ac:dyDescent="0.2">
      <c r="B11656" s="9"/>
    </row>
    <row r="11657" spans="2:2" ht="15.75" customHeight="1" x14ac:dyDescent="0.2">
      <c r="B11657" s="9"/>
    </row>
    <row r="11658" spans="2:2" ht="15.75" customHeight="1" x14ac:dyDescent="0.2">
      <c r="B11658" s="9"/>
    </row>
    <row r="11659" spans="2:2" ht="15.75" customHeight="1" x14ac:dyDescent="0.2">
      <c r="B11659" s="9"/>
    </row>
    <row r="11660" spans="2:2" ht="15.75" customHeight="1" x14ac:dyDescent="0.2">
      <c r="B11660" s="9"/>
    </row>
    <row r="11661" spans="2:2" ht="15.75" customHeight="1" x14ac:dyDescent="0.2">
      <c r="B11661" s="9"/>
    </row>
    <row r="11662" spans="2:2" ht="15.75" customHeight="1" x14ac:dyDescent="0.2">
      <c r="B11662" s="9"/>
    </row>
    <row r="11663" spans="2:2" ht="15.75" customHeight="1" x14ac:dyDescent="0.2">
      <c r="B11663" s="9"/>
    </row>
    <row r="11664" spans="2:2" ht="15.75" customHeight="1" x14ac:dyDescent="0.2">
      <c r="B11664" s="9"/>
    </row>
    <row r="11665" spans="2:2" ht="15.75" customHeight="1" x14ac:dyDescent="0.2">
      <c r="B11665" s="9"/>
    </row>
    <row r="11666" spans="2:2" ht="15.75" customHeight="1" x14ac:dyDescent="0.2">
      <c r="B11666" s="9"/>
    </row>
    <row r="11667" spans="2:2" ht="15.75" customHeight="1" x14ac:dyDescent="0.2">
      <c r="B11667" s="9"/>
    </row>
    <row r="11668" spans="2:2" ht="15.75" customHeight="1" x14ac:dyDescent="0.2">
      <c r="B11668" s="9"/>
    </row>
    <row r="11669" spans="2:2" ht="15.75" customHeight="1" x14ac:dyDescent="0.2">
      <c r="B11669" s="9"/>
    </row>
    <row r="11670" spans="2:2" ht="15.75" customHeight="1" x14ac:dyDescent="0.2">
      <c r="B11670" s="9"/>
    </row>
    <row r="11671" spans="2:2" ht="15.75" customHeight="1" x14ac:dyDescent="0.2">
      <c r="B11671" s="9"/>
    </row>
    <row r="11672" spans="2:2" ht="15.75" customHeight="1" x14ac:dyDescent="0.2">
      <c r="B11672" s="9"/>
    </row>
    <row r="11673" spans="2:2" ht="15.75" customHeight="1" x14ac:dyDescent="0.2">
      <c r="B11673" s="9"/>
    </row>
    <row r="11674" spans="2:2" ht="15.75" customHeight="1" x14ac:dyDescent="0.2">
      <c r="B11674" s="9"/>
    </row>
    <row r="11675" spans="2:2" ht="15.75" customHeight="1" x14ac:dyDescent="0.2">
      <c r="B11675" s="9"/>
    </row>
    <row r="11676" spans="2:2" ht="15.75" customHeight="1" x14ac:dyDescent="0.2">
      <c r="B11676" s="9"/>
    </row>
    <row r="11677" spans="2:2" ht="15.75" customHeight="1" x14ac:dyDescent="0.2">
      <c r="B11677" s="9"/>
    </row>
    <row r="11678" spans="2:2" ht="15.75" customHeight="1" x14ac:dyDescent="0.2">
      <c r="B11678" s="9"/>
    </row>
    <row r="11679" spans="2:2" ht="15.75" customHeight="1" x14ac:dyDescent="0.2">
      <c r="B11679" s="9"/>
    </row>
    <row r="11680" spans="2:2" ht="15.75" customHeight="1" x14ac:dyDescent="0.2">
      <c r="B11680" s="9"/>
    </row>
    <row r="11681" spans="2:2" ht="15.75" customHeight="1" x14ac:dyDescent="0.2">
      <c r="B11681" s="9"/>
    </row>
    <row r="11682" spans="2:2" ht="15.75" customHeight="1" x14ac:dyDescent="0.2">
      <c r="B11682" s="9"/>
    </row>
    <row r="11683" spans="2:2" ht="15.75" customHeight="1" x14ac:dyDescent="0.2">
      <c r="B11683" s="9"/>
    </row>
    <row r="11684" spans="2:2" ht="15.75" customHeight="1" x14ac:dyDescent="0.2">
      <c r="B11684" s="9"/>
    </row>
    <row r="11685" spans="2:2" ht="15.75" customHeight="1" x14ac:dyDescent="0.2">
      <c r="B11685" s="9"/>
    </row>
    <row r="11686" spans="2:2" ht="15.75" customHeight="1" x14ac:dyDescent="0.2">
      <c r="B11686" s="9"/>
    </row>
    <row r="11687" spans="2:2" ht="15.75" customHeight="1" x14ac:dyDescent="0.2">
      <c r="B11687" s="9"/>
    </row>
    <row r="11688" spans="2:2" ht="15.75" customHeight="1" x14ac:dyDescent="0.2">
      <c r="B11688" s="9"/>
    </row>
    <row r="11689" spans="2:2" ht="15.75" customHeight="1" x14ac:dyDescent="0.2">
      <c r="B11689" s="9"/>
    </row>
    <row r="11690" spans="2:2" ht="15.75" customHeight="1" x14ac:dyDescent="0.2">
      <c r="B11690" s="9"/>
    </row>
    <row r="11691" spans="2:2" ht="15.75" customHeight="1" x14ac:dyDescent="0.2">
      <c r="B11691" s="9"/>
    </row>
    <row r="11692" spans="2:2" ht="15.75" customHeight="1" x14ac:dyDescent="0.2">
      <c r="B11692" s="9"/>
    </row>
    <row r="11693" spans="2:2" ht="15.75" customHeight="1" x14ac:dyDescent="0.2">
      <c r="B11693" s="9"/>
    </row>
    <row r="11694" spans="2:2" ht="15.75" customHeight="1" x14ac:dyDescent="0.2">
      <c r="B11694" s="9"/>
    </row>
    <row r="11695" spans="2:2" ht="15.75" customHeight="1" x14ac:dyDescent="0.2">
      <c r="B11695" s="9"/>
    </row>
    <row r="11696" spans="2:2" ht="15.75" customHeight="1" x14ac:dyDescent="0.2">
      <c r="B11696" s="9"/>
    </row>
    <row r="11697" spans="2:2" ht="15.75" customHeight="1" x14ac:dyDescent="0.2">
      <c r="B11697" s="9"/>
    </row>
    <row r="11698" spans="2:2" ht="15.75" customHeight="1" x14ac:dyDescent="0.2">
      <c r="B11698" s="9"/>
    </row>
    <row r="11699" spans="2:2" ht="15.75" customHeight="1" x14ac:dyDescent="0.2">
      <c r="B11699" s="9"/>
    </row>
    <row r="11700" spans="2:2" ht="15.75" customHeight="1" x14ac:dyDescent="0.2">
      <c r="B11700" s="9"/>
    </row>
    <row r="11701" spans="2:2" ht="15.75" customHeight="1" x14ac:dyDescent="0.2">
      <c r="B11701" s="9"/>
    </row>
    <row r="11702" spans="2:2" ht="15.75" customHeight="1" x14ac:dyDescent="0.2">
      <c r="B11702" s="9"/>
    </row>
    <row r="11703" spans="2:2" ht="15.75" customHeight="1" x14ac:dyDescent="0.2">
      <c r="B11703" s="9"/>
    </row>
    <row r="11704" spans="2:2" ht="15.75" customHeight="1" x14ac:dyDescent="0.2">
      <c r="B11704" s="9"/>
    </row>
    <row r="11705" spans="2:2" ht="15.75" customHeight="1" x14ac:dyDescent="0.2">
      <c r="B11705" s="9"/>
    </row>
    <row r="11706" spans="2:2" ht="15.75" customHeight="1" x14ac:dyDescent="0.2">
      <c r="B11706" s="9"/>
    </row>
    <row r="11707" spans="2:2" ht="15.75" customHeight="1" x14ac:dyDescent="0.2">
      <c r="B11707" s="9"/>
    </row>
    <row r="11708" spans="2:2" ht="15.75" customHeight="1" x14ac:dyDescent="0.2">
      <c r="B11708" s="9"/>
    </row>
    <row r="11709" spans="2:2" ht="15.75" customHeight="1" x14ac:dyDescent="0.2">
      <c r="B11709" s="9"/>
    </row>
    <row r="11710" spans="2:2" ht="15.75" customHeight="1" x14ac:dyDescent="0.2">
      <c r="B11710" s="9"/>
    </row>
    <row r="11711" spans="2:2" ht="15.75" customHeight="1" x14ac:dyDescent="0.2">
      <c r="B11711" s="9"/>
    </row>
    <row r="11712" spans="2:2" ht="15.75" customHeight="1" x14ac:dyDescent="0.2">
      <c r="B11712" s="9"/>
    </row>
    <row r="11713" spans="2:2" ht="15.75" customHeight="1" x14ac:dyDescent="0.2">
      <c r="B11713" s="9"/>
    </row>
    <row r="11714" spans="2:2" ht="15.75" customHeight="1" x14ac:dyDescent="0.2">
      <c r="B11714" s="9"/>
    </row>
    <row r="11715" spans="2:2" ht="15.75" customHeight="1" x14ac:dyDescent="0.2">
      <c r="B11715" s="9"/>
    </row>
    <row r="11716" spans="2:2" ht="15.75" customHeight="1" x14ac:dyDescent="0.2">
      <c r="B11716" s="9"/>
    </row>
    <row r="11717" spans="2:2" ht="15.75" customHeight="1" x14ac:dyDescent="0.2">
      <c r="B11717" s="9"/>
    </row>
    <row r="11718" spans="2:2" ht="15.75" customHeight="1" x14ac:dyDescent="0.2">
      <c r="B11718" s="9"/>
    </row>
    <row r="11719" spans="2:2" ht="15.75" customHeight="1" x14ac:dyDescent="0.2">
      <c r="B11719" s="9"/>
    </row>
    <row r="11720" spans="2:2" ht="15.75" customHeight="1" x14ac:dyDescent="0.2">
      <c r="B11720" s="9"/>
    </row>
    <row r="11721" spans="2:2" ht="15.75" customHeight="1" x14ac:dyDescent="0.2">
      <c r="B11721" s="9"/>
    </row>
    <row r="11722" spans="2:2" ht="15.75" customHeight="1" x14ac:dyDescent="0.2">
      <c r="B11722" s="9"/>
    </row>
    <row r="11723" spans="2:2" ht="15.75" customHeight="1" x14ac:dyDescent="0.2">
      <c r="B11723" s="9"/>
    </row>
    <row r="11724" spans="2:2" ht="15.75" customHeight="1" x14ac:dyDescent="0.2">
      <c r="B11724" s="9"/>
    </row>
    <row r="11725" spans="2:2" ht="15.75" customHeight="1" x14ac:dyDescent="0.2">
      <c r="B11725" s="9"/>
    </row>
    <row r="11726" spans="2:2" ht="15.75" customHeight="1" x14ac:dyDescent="0.2">
      <c r="B11726" s="9"/>
    </row>
    <row r="11727" spans="2:2" ht="15.75" customHeight="1" x14ac:dyDescent="0.2">
      <c r="B11727" s="9"/>
    </row>
    <row r="11728" spans="2:2" ht="15.75" customHeight="1" x14ac:dyDescent="0.2">
      <c r="B11728" s="9"/>
    </row>
    <row r="11729" spans="2:2" ht="15.75" customHeight="1" x14ac:dyDescent="0.2">
      <c r="B11729" s="9"/>
    </row>
    <row r="11730" spans="2:2" ht="15.75" customHeight="1" x14ac:dyDescent="0.2">
      <c r="B11730" s="9"/>
    </row>
    <row r="11731" spans="2:2" ht="15.75" customHeight="1" x14ac:dyDescent="0.2">
      <c r="B11731" s="9"/>
    </row>
    <row r="11732" spans="2:2" ht="15.75" customHeight="1" x14ac:dyDescent="0.2">
      <c r="B11732" s="9"/>
    </row>
    <row r="11733" spans="2:2" ht="15.75" customHeight="1" x14ac:dyDescent="0.2">
      <c r="B11733" s="9"/>
    </row>
    <row r="11734" spans="2:2" ht="15.75" customHeight="1" x14ac:dyDescent="0.2">
      <c r="B11734" s="9"/>
    </row>
    <row r="11735" spans="2:2" ht="15.75" customHeight="1" x14ac:dyDescent="0.2">
      <c r="B11735" s="9"/>
    </row>
    <row r="11736" spans="2:2" ht="15.75" customHeight="1" x14ac:dyDescent="0.2">
      <c r="B11736" s="9"/>
    </row>
    <row r="11737" spans="2:2" ht="15.75" customHeight="1" x14ac:dyDescent="0.2">
      <c r="B11737" s="9"/>
    </row>
    <row r="11738" spans="2:2" ht="15.75" customHeight="1" x14ac:dyDescent="0.2">
      <c r="B11738" s="9"/>
    </row>
    <row r="11739" spans="2:2" ht="15.75" customHeight="1" x14ac:dyDescent="0.2">
      <c r="B11739" s="9"/>
    </row>
    <row r="11740" spans="2:2" ht="15.75" customHeight="1" x14ac:dyDescent="0.2">
      <c r="B11740" s="9"/>
    </row>
    <row r="11741" spans="2:2" ht="15.75" customHeight="1" x14ac:dyDescent="0.2">
      <c r="B11741" s="9"/>
    </row>
    <row r="11742" spans="2:2" ht="15.75" customHeight="1" x14ac:dyDescent="0.2">
      <c r="B11742" s="9"/>
    </row>
    <row r="11743" spans="2:2" ht="15.75" customHeight="1" x14ac:dyDescent="0.2">
      <c r="B11743" s="9"/>
    </row>
    <row r="11744" spans="2:2" ht="15.75" customHeight="1" x14ac:dyDescent="0.2">
      <c r="B11744" s="9"/>
    </row>
    <row r="11745" spans="2:2" ht="15.75" customHeight="1" x14ac:dyDescent="0.2">
      <c r="B11745" s="9"/>
    </row>
    <row r="11746" spans="2:2" ht="15.75" customHeight="1" x14ac:dyDescent="0.2">
      <c r="B11746" s="9"/>
    </row>
    <row r="11747" spans="2:2" ht="15.75" customHeight="1" x14ac:dyDescent="0.2">
      <c r="B11747" s="9"/>
    </row>
    <row r="11748" spans="2:2" ht="15.75" customHeight="1" x14ac:dyDescent="0.2">
      <c r="B11748" s="9"/>
    </row>
    <row r="11749" spans="2:2" ht="15.75" customHeight="1" x14ac:dyDescent="0.2">
      <c r="B11749" s="9"/>
    </row>
    <row r="11750" spans="2:2" ht="15.75" customHeight="1" x14ac:dyDescent="0.2">
      <c r="B11750" s="9"/>
    </row>
    <row r="11751" spans="2:2" ht="15.75" customHeight="1" x14ac:dyDescent="0.2">
      <c r="B11751" s="9"/>
    </row>
    <row r="11752" spans="2:2" ht="15.75" customHeight="1" x14ac:dyDescent="0.2">
      <c r="B11752" s="9"/>
    </row>
    <row r="11753" spans="2:2" ht="15.75" customHeight="1" x14ac:dyDescent="0.2">
      <c r="B11753" s="9"/>
    </row>
    <row r="11754" spans="2:2" ht="15.75" customHeight="1" x14ac:dyDescent="0.2">
      <c r="B11754" s="9"/>
    </row>
    <row r="11755" spans="2:2" ht="15.75" customHeight="1" x14ac:dyDescent="0.2">
      <c r="B11755" s="9"/>
    </row>
    <row r="11756" spans="2:2" ht="15.75" customHeight="1" x14ac:dyDescent="0.2">
      <c r="B11756" s="9"/>
    </row>
    <row r="11757" spans="2:2" ht="15.75" customHeight="1" x14ac:dyDescent="0.2">
      <c r="B11757" s="9"/>
    </row>
    <row r="11758" spans="2:2" ht="15.75" customHeight="1" x14ac:dyDescent="0.2">
      <c r="B11758" s="9"/>
    </row>
    <row r="11759" spans="2:2" ht="15.75" customHeight="1" x14ac:dyDescent="0.2">
      <c r="B11759" s="9"/>
    </row>
    <row r="11760" spans="2:2" ht="15.75" customHeight="1" x14ac:dyDescent="0.2">
      <c r="B11760" s="9"/>
    </row>
    <row r="11761" spans="2:2" ht="15.75" customHeight="1" x14ac:dyDescent="0.2">
      <c r="B11761" s="9"/>
    </row>
    <row r="11762" spans="2:2" ht="15.75" customHeight="1" x14ac:dyDescent="0.2">
      <c r="B11762" s="9"/>
    </row>
    <row r="11763" spans="2:2" ht="15.75" customHeight="1" x14ac:dyDescent="0.2">
      <c r="B11763" s="9"/>
    </row>
    <row r="11764" spans="2:2" ht="15.75" customHeight="1" x14ac:dyDescent="0.2">
      <c r="B11764" s="9"/>
    </row>
    <row r="11765" spans="2:2" ht="15.75" customHeight="1" x14ac:dyDescent="0.2">
      <c r="B11765" s="9"/>
    </row>
    <row r="11766" spans="2:2" ht="15.75" customHeight="1" x14ac:dyDescent="0.2">
      <c r="B11766" s="9"/>
    </row>
    <row r="11767" spans="2:2" ht="15.75" customHeight="1" x14ac:dyDescent="0.2">
      <c r="B11767" s="9"/>
    </row>
    <row r="11768" spans="2:2" ht="15.75" customHeight="1" x14ac:dyDescent="0.2">
      <c r="B11768" s="9"/>
    </row>
    <row r="11769" spans="2:2" ht="15.75" customHeight="1" x14ac:dyDescent="0.2">
      <c r="B11769" s="9"/>
    </row>
    <row r="11770" spans="2:2" ht="15.75" customHeight="1" x14ac:dyDescent="0.2">
      <c r="B11770" s="9"/>
    </row>
    <row r="11771" spans="2:2" ht="15.75" customHeight="1" x14ac:dyDescent="0.2">
      <c r="B11771" s="9"/>
    </row>
    <row r="11772" spans="2:2" ht="15.75" customHeight="1" x14ac:dyDescent="0.2">
      <c r="B11772" s="9"/>
    </row>
    <row r="11773" spans="2:2" ht="15.75" customHeight="1" x14ac:dyDescent="0.2">
      <c r="B11773" s="9"/>
    </row>
    <row r="11774" spans="2:2" ht="15.75" customHeight="1" x14ac:dyDescent="0.2">
      <c r="B11774" s="9"/>
    </row>
    <row r="11775" spans="2:2" ht="15.75" customHeight="1" x14ac:dyDescent="0.2">
      <c r="B11775" s="9"/>
    </row>
    <row r="11776" spans="2:2" ht="15.75" customHeight="1" x14ac:dyDescent="0.2">
      <c r="B11776" s="9"/>
    </row>
    <row r="11777" spans="2:2" ht="15.75" customHeight="1" x14ac:dyDescent="0.2">
      <c r="B11777" s="9"/>
    </row>
    <row r="11778" spans="2:2" ht="15.75" customHeight="1" x14ac:dyDescent="0.2">
      <c r="B11778" s="9"/>
    </row>
    <row r="11779" spans="2:2" ht="15.75" customHeight="1" x14ac:dyDescent="0.2">
      <c r="B11779" s="9"/>
    </row>
    <row r="11780" spans="2:2" ht="15.75" customHeight="1" x14ac:dyDescent="0.2">
      <c r="B11780" s="9"/>
    </row>
    <row r="11781" spans="2:2" ht="15.75" customHeight="1" x14ac:dyDescent="0.2">
      <c r="B11781" s="9"/>
    </row>
    <row r="11782" spans="2:2" ht="15.75" customHeight="1" x14ac:dyDescent="0.2">
      <c r="B11782" s="9"/>
    </row>
    <row r="11783" spans="2:2" ht="15.75" customHeight="1" x14ac:dyDescent="0.2">
      <c r="B11783" s="9"/>
    </row>
    <row r="11784" spans="2:2" ht="15.75" customHeight="1" x14ac:dyDescent="0.2">
      <c r="B11784" s="9"/>
    </row>
    <row r="11785" spans="2:2" ht="15.75" customHeight="1" x14ac:dyDescent="0.2">
      <c r="B11785" s="9"/>
    </row>
    <row r="11786" spans="2:2" ht="15.75" customHeight="1" x14ac:dyDescent="0.2">
      <c r="B11786" s="9"/>
    </row>
    <row r="11787" spans="2:2" ht="15.75" customHeight="1" x14ac:dyDescent="0.2">
      <c r="B11787" s="9"/>
    </row>
    <row r="11788" spans="2:2" ht="15.75" customHeight="1" x14ac:dyDescent="0.2">
      <c r="B11788" s="9"/>
    </row>
    <row r="11789" spans="2:2" ht="15.75" customHeight="1" x14ac:dyDescent="0.2">
      <c r="B11789" s="9"/>
    </row>
    <row r="11790" spans="2:2" ht="15.75" customHeight="1" x14ac:dyDescent="0.2">
      <c r="B11790" s="9"/>
    </row>
    <row r="11791" spans="2:2" ht="15.75" customHeight="1" x14ac:dyDescent="0.2">
      <c r="B11791" s="9"/>
    </row>
    <row r="11792" spans="2:2" ht="15.75" customHeight="1" x14ac:dyDescent="0.2">
      <c r="B11792" s="9"/>
    </row>
    <row r="11793" spans="2:2" ht="15.75" customHeight="1" x14ac:dyDescent="0.2">
      <c r="B11793" s="9"/>
    </row>
    <row r="11794" spans="2:2" ht="15.75" customHeight="1" x14ac:dyDescent="0.2">
      <c r="B11794" s="9"/>
    </row>
    <row r="11795" spans="2:2" ht="15.75" customHeight="1" x14ac:dyDescent="0.2">
      <c r="B11795" s="9"/>
    </row>
    <row r="11796" spans="2:2" ht="15.75" customHeight="1" x14ac:dyDescent="0.2">
      <c r="B11796" s="9"/>
    </row>
    <row r="11797" spans="2:2" ht="15.75" customHeight="1" x14ac:dyDescent="0.2">
      <c r="B11797" s="9"/>
    </row>
    <row r="11798" spans="2:2" ht="15.75" customHeight="1" x14ac:dyDescent="0.2">
      <c r="B11798" s="9"/>
    </row>
    <row r="11799" spans="2:2" ht="15.75" customHeight="1" x14ac:dyDescent="0.2">
      <c r="B11799" s="9"/>
    </row>
    <row r="11800" spans="2:2" ht="15.75" customHeight="1" x14ac:dyDescent="0.2">
      <c r="B11800" s="9"/>
    </row>
    <row r="11801" spans="2:2" ht="15.75" customHeight="1" x14ac:dyDescent="0.2">
      <c r="B11801" s="9"/>
    </row>
    <row r="11802" spans="2:2" ht="15.75" customHeight="1" x14ac:dyDescent="0.2">
      <c r="B11802" s="9"/>
    </row>
    <row r="11803" spans="2:2" ht="15.75" customHeight="1" x14ac:dyDescent="0.2">
      <c r="B11803" s="9"/>
    </row>
    <row r="11804" spans="2:2" ht="15.75" customHeight="1" x14ac:dyDescent="0.2">
      <c r="B11804" s="9"/>
    </row>
    <row r="11805" spans="2:2" ht="15.75" customHeight="1" x14ac:dyDescent="0.2">
      <c r="B11805" s="9"/>
    </row>
    <row r="11806" spans="2:2" ht="15.75" customHeight="1" x14ac:dyDescent="0.2">
      <c r="B11806" s="9"/>
    </row>
    <row r="11807" spans="2:2" ht="15.75" customHeight="1" x14ac:dyDescent="0.2">
      <c r="B11807" s="9"/>
    </row>
    <row r="11808" spans="2:2" ht="15.75" customHeight="1" x14ac:dyDescent="0.2">
      <c r="B11808" s="9"/>
    </row>
    <row r="11809" spans="2:2" ht="15.75" customHeight="1" x14ac:dyDescent="0.2">
      <c r="B11809" s="9"/>
    </row>
    <row r="11810" spans="2:2" ht="15.75" customHeight="1" x14ac:dyDescent="0.2">
      <c r="B11810" s="9"/>
    </row>
    <row r="11811" spans="2:2" ht="15.75" customHeight="1" x14ac:dyDescent="0.2">
      <c r="B11811" s="9"/>
    </row>
    <row r="11812" spans="2:2" ht="15.75" customHeight="1" x14ac:dyDescent="0.2">
      <c r="B11812" s="9"/>
    </row>
    <row r="11813" spans="2:2" ht="15.75" customHeight="1" x14ac:dyDescent="0.2">
      <c r="B11813" s="9"/>
    </row>
    <row r="11814" spans="2:2" ht="15.75" customHeight="1" x14ac:dyDescent="0.2">
      <c r="B11814" s="9"/>
    </row>
    <row r="11815" spans="2:2" ht="15.75" customHeight="1" x14ac:dyDescent="0.2">
      <c r="B11815" s="9"/>
    </row>
    <row r="11816" spans="2:2" ht="15.75" customHeight="1" x14ac:dyDescent="0.2">
      <c r="B11816" s="9"/>
    </row>
    <row r="11817" spans="2:2" ht="15.75" customHeight="1" x14ac:dyDescent="0.2">
      <c r="B11817" s="9"/>
    </row>
    <row r="11818" spans="2:2" ht="15.75" customHeight="1" x14ac:dyDescent="0.2">
      <c r="B11818" s="9"/>
    </row>
    <row r="11819" spans="2:2" ht="15.75" customHeight="1" x14ac:dyDescent="0.2">
      <c r="B11819" s="9"/>
    </row>
    <row r="11820" spans="2:2" ht="15.75" customHeight="1" x14ac:dyDescent="0.2">
      <c r="B11820" s="9"/>
    </row>
    <row r="11821" spans="2:2" ht="15.75" customHeight="1" x14ac:dyDescent="0.2">
      <c r="B11821" s="9"/>
    </row>
    <row r="11822" spans="2:2" ht="15.75" customHeight="1" x14ac:dyDescent="0.2">
      <c r="B11822" s="9"/>
    </row>
    <row r="11823" spans="2:2" ht="15.75" customHeight="1" x14ac:dyDescent="0.2">
      <c r="B11823" s="9"/>
    </row>
    <row r="11824" spans="2:2" ht="15.75" customHeight="1" x14ac:dyDescent="0.2">
      <c r="B11824" s="9"/>
    </row>
    <row r="11825" spans="2:2" ht="15.75" customHeight="1" x14ac:dyDescent="0.2">
      <c r="B11825" s="9"/>
    </row>
    <row r="11826" spans="2:2" ht="15.75" customHeight="1" x14ac:dyDescent="0.2">
      <c r="B11826" s="9"/>
    </row>
    <row r="11827" spans="2:2" ht="15.75" customHeight="1" x14ac:dyDescent="0.2">
      <c r="B11827" s="9"/>
    </row>
    <row r="11828" spans="2:2" ht="15.75" customHeight="1" x14ac:dyDescent="0.2">
      <c r="B11828" s="9"/>
    </row>
    <row r="11829" spans="2:2" ht="15.75" customHeight="1" x14ac:dyDescent="0.2">
      <c r="B11829" s="9"/>
    </row>
    <row r="11830" spans="2:2" ht="15.75" customHeight="1" x14ac:dyDescent="0.2">
      <c r="B11830" s="9"/>
    </row>
    <row r="11831" spans="2:2" ht="15.75" customHeight="1" x14ac:dyDescent="0.2">
      <c r="B11831" s="9"/>
    </row>
    <row r="11832" spans="2:2" ht="15.75" customHeight="1" x14ac:dyDescent="0.2">
      <c r="B11832" s="9"/>
    </row>
    <row r="11833" spans="2:2" ht="15.75" customHeight="1" x14ac:dyDescent="0.2">
      <c r="B11833" s="9"/>
    </row>
    <row r="11834" spans="2:2" ht="15.75" customHeight="1" x14ac:dyDescent="0.2">
      <c r="B11834" s="9"/>
    </row>
    <row r="11835" spans="2:2" ht="15.75" customHeight="1" x14ac:dyDescent="0.2">
      <c r="B11835" s="9"/>
    </row>
    <row r="11836" spans="2:2" ht="15.75" customHeight="1" x14ac:dyDescent="0.2">
      <c r="B11836" s="9"/>
    </row>
    <row r="11837" spans="2:2" ht="15.75" customHeight="1" x14ac:dyDescent="0.2">
      <c r="B11837" s="9"/>
    </row>
    <row r="11838" spans="2:2" ht="15.75" customHeight="1" x14ac:dyDescent="0.2">
      <c r="B11838" s="9"/>
    </row>
    <row r="11839" spans="2:2" ht="15.75" customHeight="1" x14ac:dyDescent="0.2">
      <c r="B11839" s="9"/>
    </row>
    <row r="11840" spans="2:2" ht="15.75" customHeight="1" x14ac:dyDescent="0.2">
      <c r="B11840" s="9"/>
    </row>
    <row r="11841" spans="2:2" ht="15.75" customHeight="1" x14ac:dyDescent="0.2">
      <c r="B11841" s="9"/>
    </row>
    <row r="11842" spans="2:2" ht="15.75" customHeight="1" x14ac:dyDescent="0.2">
      <c r="B11842" s="9"/>
    </row>
    <row r="11843" spans="2:2" ht="15.75" customHeight="1" x14ac:dyDescent="0.2">
      <c r="B11843" s="9"/>
    </row>
    <row r="11844" spans="2:2" ht="15.75" customHeight="1" x14ac:dyDescent="0.2">
      <c r="B11844" s="9"/>
    </row>
    <row r="11845" spans="2:2" ht="15.75" customHeight="1" x14ac:dyDescent="0.2">
      <c r="B11845" s="9"/>
    </row>
    <row r="11846" spans="2:2" ht="15.75" customHeight="1" x14ac:dyDescent="0.2">
      <c r="B11846" s="9"/>
    </row>
    <row r="11847" spans="2:2" ht="15.75" customHeight="1" x14ac:dyDescent="0.2">
      <c r="B11847" s="9"/>
    </row>
    <row r="11848" spans="2:2" ht="15.75" customHeight="1" x14ac:dyDescent="0.2">
      <c r="B11848" s="9"/>
    </row>
    <row r="11849" spans="2:2" ht="15.75" customHeight="1" x14ac:dyDescent="0.2">
      <c r="B11849" s="9"/>
    </row>
    <row r="11850" spans="2:2" ht="15.75" customHeight="1" x14ac:dyDescent="0.2">
      <c r="B11850" s="9"/>
    </row>
    <row r="11851" spans="2:2" ht="15.75" customHeight="1" x14ac:dyDescent="0.2">
      <c r="B11851" s="9"/>
    </row>
    <row r="11852" spans="2:2" ht="15.75" customHeight="1" x14ac:dyDescent="0.2">
      <c r="B11852" s="9"/>
    </row>
    <row r="11853" spans="2:2" ht="15.75" customHeight="1" x14ac:dyDescent="0.2">
      <c r="B11853" s="9"/>
    </row>
    <row r="11854" spans="2:2" ht="15.75" customHeight="1" x14ac:dyDescent="0.2">
      <c r="B11854" s="9"/>
    </row>
    <row r="11855" spans="2:2" ht="15.75" customHeight="1" x14ac:dyDescent="0.2">
      <c r="B11855" s="9"/>
    </row>
    <row r="11856" spans="2:2" ht="15.75" customHeight="1" x14ac:dyDescent="0.2">
      <c r="B11856" s="9"/>
    </row>
    <row r="11857" spans="2:2" ht="15.75" customHeight="1" x14ac:dyDescent="0.2">
      <c r="B11857" s="9"/>
    </row>
    <row r="11858" spans="2:2" ht="15.75" customHeight="1" x14ac:dyDescent="0.2">
      <c r="B11858" s="9"/>
    </row>
    <row r="11859" spans="2:2" ht="15.75" customHeight="1" x14ac:dyDescent="0.2">
      <c r="B11859" s="9"/>
    </row>
    <row r="11860" spans="2:2" ht="15.75" customHeight="1" x14ac:dyDescent="0.2">
      <c r="B11860" s="9"/>
    </row>
    <row r="11861" spans="2:2" ht="15.75" customHeight="1" x14ac:dyDescent="0.2">
      <c r="B11861" s="9"/>
    </row>
    <row r="11862" spans="2:2" ht="15.75" customHeight="1" x14ac:dyDescent="0.2">
      <c r="B11862" s="9"/>
    </row>
    <row r="11863" spans="2:2" ht="15.75" customHeight="1" x14ac:dyDescent="0.2">
      <c r="B11863" s="9"/>
    </row>
    <row r="11864" spans="2:2" ht="15.75" customHeight="1" x14ac:dyDescent="0.2">
      <c r="B11864" s="9"/>
    </row>
    <row r="11865" spans="2:2" ht="15.75" customHeight="1" x14ac:dyDescent="0.2">
      <c r="B11865" s="9"/>
    </row>
    <row r="11866" spans="2:2" ht="15.75" customHeight="1" x14ac:dyDescent="0.2">
      <c r="B11866" s="9"/>
    </row>
    <row r="11867" spans="2:2" ht="15.75" customHeight="1" x14ac:dyDescent="0.2">
      <c r="B11867" s="9"/>
    </row>
    <row r="11868" spans="2:2" ht="15.75" customHeight="1" x14ac:dyDescent="0.2">
      <c r="B11868" s="9"/>
    </row>
    <row r="11869" spans="2:2" ht="15.75" customHeight="1" x14ac:dyDescent="0.2">
      <c r="B11869" s="9"/>
    </row>
    <row r="11870" spans="2:2" ht="15.75" customHeight="1" x14ac:dyDescent="0.2">
      <c r="B11870" s="9"/>
    </row>
    <row r="11871" spans="2:2" ht="15.75" customHeight="1" x14ac:dyDescent="0.2">
      <c r="B11871" s="9"/>
    </row>
    <row r="11872" spans="2:2" ht="15.75" customHeight="1" x14ac:dyDescent="0.2">
      <c r="B11872" s="9"/>
    </row>
    <row r="11873" spans="2:2" ht="15.75" customHeight="1" x14ac:dyDescent="0.2">
      <c r="B11873" s="9"/>
    </row>
    <row r="11874" spans="2:2" ht="15.75" customHeight="1" x14ac:dyDescent="0.2">
      <c r="B11874" s="9"/>
    </row>
    <row r="11875" spans="2:2" ht="15.75" customHeight="1" x14ac:dyDescent="0.2">
      <c r="B11875" s="9"/>
    </row>
    <row r="11876" spans="2:2" ht="15.75" customHeight="1" x14ac:dyDescent="0.2">
      <c r="B11876" s="9"/>
    </row>
    <row r="11877" spans="2:2" ht="15.75" customHeight="1" x14ac:dyDescent="0.2">
      <c r="B11877" s="9"/>
    </row>
    <row r="11878" spans="2:2" ht="15.75" customHeight="1" x14ac:dyDescent="0.2">
      <c r="B11878" s="9"/>
    </row>
    <row r="11879" spans="2:2" ht="15.75" customHeight="1" x14ac:dyDescent="0.2">
      <c r="B11879" s="9"/>
    </row>
    <row r="11880" spans="2:2" ht="15.75" customHeight="1" x14ac:dyDescent="0.2">
      <c r="B11880" s="9"/>
    </row>
    <row r="11881" spans="2:2" ht="15.75" customHeight="1" x14ac:dyDescent="0.2">
      <c r="B11881" s="9"/>
    </row>
    <row r="11882" spans="2:2" ht="15.75" customHeight="1" x14ac:dyDescent="0.2">
      <c r="B11882" s="9"/>
    </row>
    <row r="11883" spans="2:2" ht="15.75" customHeight="1" x14ac:dyDescent="0.2">
      <c r="B11883" s="9"/>
    </row>
    <row r="11884" spans="2:2" ht="15.75" customHeight="1" x14ac:dyDescent="0.2">
      <c r="B11884" s="9"/>
    </row>
    <row r="11885" spans="2:2" ht="15.75" customHeight="1" x14ac:dyDescent="0.2">
      <c r="B11885" s="9"/>
    </row>
    <row r="11886" spans="2:2" ht="15.75" customHeight="1" x14ac:dyDescent="0.2">
      <c r="B11886" s="9"/>
    </row>
    <row r="11887" spans="2:2" ht="15.75" customHeight="1" x14ac:dyDescent="0.2">
      <c r="B11887" s="9"/>
    </row>
    <row r="11888" spans="2:2" ht="15.75" customHeight="1" x14ac:dyDescent="0.2">
      <c r="B11888" s="9"/>
    </row>
    <row r="11889" spans="2:2" ht="15.75" customHeight="1" x14ac:dyDescent="0.2">
      <c r="B11889" s="9"/>
    </row>
    <row r="11890" spans="2:2" ht="15.75" customHeight="1" x14ac:dyDescent="0.2">
      <c r="B11890" s="9"/>
    </row>
    <row r="11891" spans="2:2" ht="15.75" customHeight="1" x14ac:dyDescent="0.2">
      <c r="B11891" s="9"/>
    </row>
    <row r="11892" spans="2:2" ht="15.75" customHeight="1" x14ac:dyDescent="0.2">
      <c r="B11892" s="9"/>
    </row>
    <row r="11893" spans="2:2" ht="15.75" customHeight="1" x14ac:dyDescent="0.2">
      <c r="B11893" s="9"/>
    </row>
    <row r="11894" spans="2:2" ht="15.75" customHeight="1" x14ac:dyDescent="0.2">
      <c r="B11894" s="9"/>
    </row>
    <row r="11895" spans="2:2" ht="15.75" customHeight="1" x14ac:dyDescent="0.2">
      <c r="B11895" s="9"/>
    </row>
    <row r="11896" spans="2:2" ht="15.75" customHeight="1" x14ac:dyDescent="0.2">
      <c r="B11896" s="9"/>
    </row>
    <row r="11897" spans="2:2" ht="15.75" customHeight="1" x14ac:dyDescent="0.2">
      <c r="B11897" s="9"/>
    </row>
    <row r="11898" spans="2:2" ht="15.75" customHeight="1" x14ac:dyDescent="0.2">
      <c r="B11898" s="9"/>
    </row>
    <row r="11899" spans="2:2" ht="15.75" customHeight="1" x14ac:dyDescent="0.2">
      <c r="B11899" s="9"/>
    </row>
    <row r="11900" spans="2:2" ht="15.75" customHeight="1" x14ac:dyDescent="0.2">
      <c r="B11900" s="9"/>
    </row>
    <row r="11901" spans="2:2" ht="15.75" customHeight="1" x14ac:dyDescent="0.2">
      <c r="B11901" s="9"/>
    </row>
    <row r="11902" spans="2:2" ht="15.75" customHeight="1" x14ac:dyDescent="0.2">
      <c r="B11902" s="9"/>
    </row>
    <row r="11903" spans="2:2" ht="15.75" customHeight="1" x14ac:dyDescent="0.2">
      <c r="B11903" s="9"/>
    </row>
    <row r="11904" spans="2:2" ht="15.75" customHeight="1" x14ac:dyDescent="0.2">
      <c r="B11904" s="9"/>
    </row>
    <row r="11905" spans="2:2" ht="15.75" customHeight="1" x14ac:dyDescent="0.2">
      <c r="B11905" s="9"/>
    </row>
    <row r="11906" spans="2:2" ht="15.75" customHeight="1" x14ac:dyDescent="0.2">
      <c r="B11906" s="9"/>
    </row>
    <row r="11907" spans="2:2" ht="15.75" customHeight="1" x14ac:dyDescent="0.2">
      <c r="B11907" s="9"/>
    </row>
    <row r="11908" spans="2:2" ht="15.75" customHeight="1" x14ac:dyDescent="0.2">
      <c r="B11908" s="9"/>
    </row>
    <row r="11909" spans="2:2" ht="15.75" customHeight="1" x14ac:dyDescent="0.2">
      <c r="B11909" s="9"/>
    </row>
    <row r="11910" spans="2:2" ht="15.75" customHeight="1" x14ac:dyDescent="0.2">
      <c r="B11910" s="9"/>
    </row>
    <row r="11911" spans="2:2" ht="15.75" customHeight="1" x14ac:dyDescent="0.2">
      <c r="B11911" s="9"/>
    </row>
    <row r="11912" spans="2:2" ht="15.75" customHeight="1" x14ac:dyDescent="0.2">
      <c r="B11912" s="9"/>
    </row>
    <row r="11913" spans="2:2" ht="15.75" customHeight="1" x14ac:dyDescent="0.2">
      <c r="B11913" s="9"/>
    </row>
    <row r="11914" spans="2:2" ht="15.75" customHeight="1" x14ac:dyDescent="0.2">
      <c r="B11914" s="9"/>
    </row>
    <row r="11915" spans="2:2" ht="15.75" customHeight="1" x14ac:dyDescent="0.2">
      <c r="B11915" s="9"/>
    </row>
    <row r="11916" spans="2:2" ht="15.75" customHeight="1" x14ac:dyDescent="0.2">
      <c r="B11916" s="9"/>
    </row>
    <row r="11917" spans="2:2" ht="15.75" customHeight="1" x14ac:dyDescent="0.2">
      <c r="B11917" s="9"/>
    </row>
    <row r="11918" spans="2:2" ht="15.75" customHeight="1" x14ac:dyDescent="0.2">
      <c r="B11918" s="9"/>
    </row>
    <row r="11919" spans="2:2" ht="15.75" customHeight="1" x14ac:dyDescent="0.2">
      <c r="B11919" s="9"/>
    </row>
    <row r="11920" spans="2:2" ht="15.75" customHeight="1" x14ac:dyDescent="0.2">
      <c r="B11920" s="9"/>
    </row>
    <row r="11921" spans="2:2" ht="15.75" customHeight="1" x14ac:dyDescent="0.2">
      <c r="B11921" s="9"/>
    </row>
    <row r="11922" spans="2:2" ht="15.75" customHeight="1" x14ac:dyDescent="0.2">
      <c r="B11922" s="9"/>
    </row>
    <row r="11923" spans="2:2" ht="15.75" customHeight="1" x14ac:dyDescent="0.2">
      <c r="B11923" s="9"/>
    </row>
    <row r="11924" spans="2:2" ht="15.75" customHeight="1" x14ac:dyDescent="0.2">
      <c r="B11924" s="9"/>
    </row>
    <row r="11925" spans="2:2" ht="15.75" customHeight="1" x14ac:dyDescent="0.2">
      <c r="B11925" s="9"/>
    </row>
    <row r="11926" spans="2:2" ht="15.75" customHeight="1" x14ac:dyDescent="0.2">
      <c r="B11926" s="9"/>
    </row>
    <row r="11927" spans="2:2" ht="15.75" customHeight="1" x14ac:dyDescent="0.2">
      <c r="B11927" s="9"/>
    </row>
    <row r="11928" spans="2:2" ht="15.75" customHeight="1" x14ac:dyDescent="0.2">
      <c r="B11928" s="9"/>
    </row>
    <row r="11929" spans="2:2" ht="15.75" customHeight="1" x14ac:dyDescent="0.2">
      <c r="B11929" s="9"/>
    </row>
    <row r="11930" spans="2:2" ht="15.75" customHeight="1" x14ac:dyDescent="0.2">
      <c r="B11930" s="9"/>
    </row>
    <row r="11931" spans="2:2" ht="15.75" customHeight="1" x14ac:dyDescent="0.2">
      <c r="B11931" s="9"/>
    </row>
    <row r="11932" spans="2:2" ht="15.75" customHeight="1" x14ac:dyDescent="0.2">
      <c r="B11932" s="9"/>
    </row>
    <row r="11933" spans="2:2" ht="15.75" customHeight="1" x14ac:dyDescent="0.2">
      <c r="B11933" s="9"/>
    </row>
    <row r="11934" spans="2:2" ht="15.75" customHeight="1" x14ac:dyDescent="0.2">
      <c r="B11934" s="9"/>
    </row>
    <row r="11935" spans="2:2" ht="15.75" customHeight="1" x14ac:dyDescent="0.2">
      <c r="B11935" s="9"/>
    </row>
    <row r="11936" spans="2:2" ht="15.75" customHeight="1" x14ac:dyDescent="0.2">
      <c r="B11936" s="9"/>
    </row>
    <row r="11937" spans="2:2" ht="15.75" customHeight="1" x14ac:dyDescent="0.2">
      <c r="B11937" s="9"/>
    </row>
    <row r="11938" spans="2:2" ht="15.75" customHeight="1" x14ac:dyDescent="0.2">
      <c r="B11938" s="9"/>
    </row>
    <row r="11939" spans="2:2" ht="15.75" customHeight="1" x14ac:dyDescent="0.2">
      <c r="B11939" s="9"/>
    </row>
    <row r="11940" spans="2:2" ht="15.75" customHeight="1" x14ac:dyDescent="0.2">
      <c r="B11940" s="9"/>
    </row>
    <row r="11941" spans="2:2" ht="15.75" customHeight="1" x14ac:dyDescent="0.2">
      <c r="B11941" s="9"/>
    </row>
    <row r="11942" spans="2:2" ht="15.75" customHeight="1" x14ac:dyDescent="0.2">
      <c r="B11942" s="9"/>
    </row>
    <row r="11943" spans="2:2" ht="15.75" customHeight="1" x14ac:dyDescent="0.2">
      <c r="B11943" s="9"/>
    </row>
    <row r="11944" spans="2:2" ht="15.75" customHeight="1" x14ac:dyDescent="0.2">
      <c r="B11944" s="9"/>
    </row>
    <row r="11945" spans="2:2" ht="15.75" customHeight="1" x14ac:dyDescent="0.2">
      <c r="B11945" s="9"/>
    </row>
    <row r="11946" spans="2:2" ht="15.75" customHeight="1" x14ac:dyDescent="0.2">
      <c r="B11946" s="9"/>
    </row>
    <row r="11947" spans="2:2" ht="15.75" customHeight="1" x14ac:dyDescent="0.2">
      <c r="B11947" s="9"/>
    </row>
    <row r="11948" spans="2:2" ht="15.75" customHeight="1" x14ac:dyDescent="0.2">
      <c r="B11948" s="9"/>
    </row>
    <row r="11949" spans="2:2" ht="15.75" customHeight="1" x14ac:dyDescent="0.2">
      <c r="B11949" s="9"/>
    </row>
    <row r="11950" spans="2:2" ht="15.75" customHeight="1" x14ac:dyDescent="0.2">
      <c r="B11950" s="9"/>
    </row>
    <row r="11951" spans="2:2" ht="15.75" customHeight="1" x14ac:dyDescent="0.2">
      <c r="B11951" s="9"/>
    </row>
    <row r="11952" spans="2:2" ht="15.75" customHeight="1" x14ac:dyDescent="0.2">
      <c r="B11952" s="9"/>
    </row>
    <row r="11953" spans="2:2" ht="15.75" customHeight="1" x14ac:dyDescent="0.2">
      <c r="B11953" s="9"/>
    </row>
    <row r="11954" spans="2:2" ht="15.75" customHeight="1" x14ac:dyDescent="0.2">
      <c r="B11954" s="9"/>
    </row>
    <row r="11955" spans="2:2" ht="15.75" customHeight="1" x14ac:dyDescent="0.2">
      <c r="B11955" s="9"/>
    </row>
    <row r="11956" spans="2:2" ht="15.75" customHeight="1" x14ac:dyDescent="0.2">
      <c r="B11956" s="9"/>
    </row>
    <row r="11957" spans="2:2" ht="15.75" customHeight="1" x14ac:dyDescent="0.2">
      <c r="B11957" s="9"/>
    </row>
    <row r="11958" spans="2:2" ht="15.75" customHeight="1" x14ac:dyDescent="0.2">
      <c r="B11958" s="9"/>
    </row>
    <row r="11959" spans="2:2" ht="15.75" customHeight="1" x14ac:dyDescent="0.2">
      <c r="B11959" s="9"/>
    </row>
    <row r="11960" spans="2:2" ht="15.75" customHeight="1" x14ac:dyDescent="0.2">
      <c r="B11960" s="9"/>
    </row>
    <row r="11961" spans="2:2" ht="15.75" customHeight="1" x14ac:dyDescent="0.2">
      <c r="B11961" s="9"/>
    </row>
    <row r="11962" spans="2:2" ht="15.75" customHeight="1" x14ac:dyDescent="0.2">
      <c r="B11962" s="9"/>
    </row>
    <row r="11963" spans="2:2" ht="15.75" customHeight="1" x14ac:dyDescent="0.2">
      <c r="B11963" s="9"/>
    </row>
    <row r="11964" spans="2:2" ht="15.75" customHeight="1" x14ac:dyDescent="0.2">
      <c r="B11964" s="9"/>
    </row>
    <row r="11965" spans="2:2" ht="15.75" customHeight="1" x14ac:dyDescent="0.2">
      <c r="B11965" s="9"/>
    </row>
    <row r="11966" spans="2:2" ht="15.75" customHeight="1" x14ac:dyDescent="0.2">
      <c r="B11966" s="9"/>
    </row>
    <row r="11967" spans="2:2" ht="15.75" customHeight="1" x14ac:dyDescent="0.2">
      <c r="B11967" s="9"/>
    </row>
    <row r="11968" spans="2:2" ht="15.75" customHeight="1" x14ac:dyDescent="0.2">
      <c r="B11968" s="9"/>
    </row>
    <row r="11969" spans="2:2" ht="15.75" customHeight="1" x14ac:dyDescent="0.2">
      <c r="B11969" s="9"/>
    </row>
    <row r="11970" spans="2:2" ht="15.75" customHeight="1" x14ac:dyDescent="0.2">
      <c r="B11970" s="9"/>
    </row>
    <row r="11971" spans="2:2" ht="15.75" customHeight="1" x14ac:dyDescent="0.2">
      <c r="B11971" s="9"/>
    </row>
    <row r="11972" spans="2:2" ht="15.75" customHeight="1" x14ac:dyDescent="0.2">
      <c r="B11972" s="9"/>
    </row>
    <row r="11973" spans="2:2" ht="15.75" customHeight="1" x14ac:dyDescent="0.2">
      <c r="B11973" s="9"/>
    </row>
    <row r="11974" spans="2:2" ht="15.75" customHeight="1" x14ac:dyDescent="0.2">
      <c r="B11974" s="9"/>
    </row>
    <row r="11975" spans="2:2" ht="15.75" customHeight="1" x14ac:dyDescent="0.2">
      <c r="B11975" s="9"/>
    </row>
    <row r="11976" spans="2:2" ht="15.75" customHeight="1" x14ac:dyDescent="0.2">
      <c r="B11976" s="9"/>
    </row>
    <row r="11977" spans="2:2" ht="15.75" customHeight="1" x14ac:dyDescent="0.2">
      <c r="B11977" s="9"/>
    </row>
    <row r="11978" spans="2:2" ht="15.75" customHeight="1" x14ac:dyDescent="0.2">
      <c r="B11978" s="9"/>
    </row>
    <row r="11979" spans="2:2" ht="15.75" customHeight="1" x14ac:dyDescent="0.2">
      <c r="B11979" s="9"/>
    </row>
    <row r="11980" spans="2:2" ht="15.75" customHeight="1" x14ac:dyDescent="0.2">
      <c r="B11980" s="9"/>
    </row>
    <row r="11981" spans="2:2" ht="15.75" customHeight="1" x14ac:dyDescent="0.2">
      <c r="B11981" s="9"/>
    </row>
    <row r="11982" spans="2:2" ht="15.75" customHeight="1" x14ac:dyDescent="0.2">
      <c r="B11982" s="9"/>
    </row>
    <row r="11983" spans="2:2" ht="15.75" customHeight="1" x14ac:dyDescent="0.2">
      <c r="B11983" s="9"/>
    </row>
    <row r="11984" spans="2:2" ht="15.75" customHeight="1" x14ac:dyDescent="0.2">
      <c r="B11984" s="9"/>
    </row>
    <row r="11985" spans="2:2" ht="15.75" customHeight="1" x14ac:dyDescent="0.2">
      <c r="B11985" s="9"/>
    </row>
    <row r="11986" spans="2:2" ht="15.75" customHeight="1" x14ac:dyDescent="0.2">
      <c r="B11986" s="9"/>
    </row>
    <row r="11987" spans="2:2" ht="15.75" customHeight="1" x14ac:dyDescent="0.2">
      <c r="B11987" s="9"/>
    </row>
    <row r="11988" spans="2:2" ht="15.75" customHeight="1" x14ac:dyDescent="0.2">
      <c r="B11988" s="9"/>
    </row>
    <row r="11989" spans="2:2" ht="15.75" customHeight="1" x14ac:dyDescent="0.2">
      <c r="B11989" s="9"/>
    </row>
    <row r="11990" spans="2:2" ht="15.75" customHeight="1" x14ac:dyDescent="0.2">
      <c r="B11990" s="9"/>
    </row>
    <row r="11991" spans="2:2" ht="15.75" customHeight="1" x14ac:dyDescent="0.2">
      <c r="B11991" s="9"/>
    </row>
    <row r="11992" spans="2:2" ht="15.75" customHeight="1" x14ac:dyDescent="0.2">
      <c r="B11992" s="9"/>
    </row>
    <row r="11993" spans="2:2" ht="15.75" customHeight="1" x14ac:dyDescent="0.2">
      <c r="B11993" s="9"/>
    </row>
    <row r="11994" spans="2:2" ht="15.75" customHeight="1" x14ac:dyDescent="0.2">
      <c r="B11994" s="9"/>
    </row>
    <row r="11995" spans="2:2" ht="15.75" customHeight="1" x14ac:dyDescent="0.2">
      <c r="B11995" s="9"/>
    </row>
    <row r="11996" spans="2:2" ht="15.75" customHeight="1" x14ac:dyDescent="0.2">
      <c r="B11996" s="9"/>
    </row>
    <row r="11997" spans="2:2" ht="15.75" customHeight="1" x14ac:dyDescent="0.2">
      <c r="B11997" s="9"/>
    </row>
    <row r="11998" spans="2:2" ht="15.75" customHeight="1" x14ac:dyDescent="0.2">
      <c r="B11998" s="9"/>
    </row>
    <row r="11999" spans="2:2" ht="15.75" customHeight="1" x14ac:dyDescent="0.2">
      <c r="B11999" s="9"/>
    </row>
    <row r="12000" spans="2:2" ht="15.75" customHeight="1" x14ac:dyDescent="0.2">
      <c r="B12000" s="9"/>
    </row>
    <row r="12001" spans="2:2" ht="15.75" customHeight="1" x14ac:dyDescent="0.2">
      <c r="B12001" s="9"/>
    </row>
    <row r="12002" spans="2:2" ht="15.75" customHeight="1" x14ac:dyDescent="0.2">
      <c r="B12002" s="9"/>
    </row>
    <row r="12003" spans="2:2" ht="15.75" customHeight="1" x14ac:dyDescent="0.2">
      <c r="B12003" s="9"/>
    </row>
    <row r="12004" spans="2:2" ht="15.75" customHeight="1" x14ac:dyDescent="0.2">
      <c r="B12004" s="9"/>
    </row>
    <row r="12005" spans="2:2" ht="15.75" customHeight="1" x14ac:dyDescent="0.2">
      <c r="B12005" s="9"/>
    </row>
    <row r="12006" spans="2:2" ht="15.75" customHeight="1" x14ac:dyDescent="0.2">
      <c r="B12006" s="9"/>
    </row>
    <row r="12007" spans="2:2" ht="15.75" customHeight="1" x14ac:dyDescent="0.2">
      <c r="B12007" s="9"/>
    </row>
    <row r="12008" spans="2:2" ht="15.75" customHeight="1" x14ac:dyDescent="0.2">
      <c r="B12008" s="9"/>
    </row>
    <row r="12009" spans="2:2" ht="15.75" customHeight="1" x14ac:dyDescent="0.2">
      <c r="B12009" s="9"/>
    </row>
    <row r="12010" spans="2:2" ht="15.75" customHeight="1" x14ac:dyDescent="0.2">
      <c r="B12010" s="9"/>
    </row>
    <row r="12011" spans="2:2" ht="15.75" customHeight="1" x14ac:dyDescent="0.2">
      <c r="B12011" s="9"/>
    </row>
    <row r="12012" spans="2:2" ht="15.75" customHeight="1" x14ac:dyDescent="0.2">
      <c r="B12012" s="9"/>
    </row>
    <row r="12013" spans="2:2" ht="15.75" customHeight="1" x14ac:dyDescent="0.2">
      <c r="B12013" s="9"/>
    </row>
    <row r="12014" spans="2:2" ht="15.75" customHeight="1" x14ac:dyDescent="0.2">
      <c r="B12014" s="9"/>
    </row>
    <row r="12015" spans="2:2" ht="15.75" customHeight="1" x14ac:dyDescent="0.2">
      <c r="B12015" s="9"/>
    </row>
    <row r="12016" spans="2:2" ht="15.75" customHeight="1" x14ac:dyDescent="0.2">
      <c r="B12016" s="9"/>
    </row>
    <row r="12017" spans="2:2" ht="15.75" customHeight="1" x14ac:dyDescent="0.2">
      <c r="B12017" s="9"/>
    </row>
    <row r="12018" spans="2:2" ht="15.75" customHeight="1" x14ac:dyDescent="0.2">
      <c r="B12018" s="9"/>
    </row>
    <row r="12019" spans="2:2" ht="15.75" customHeight="1" x14ac:dyDescent="0.2">
      <c r="B12019" s="9"/>
    </row>
    <row r="12020" spans="2:2" ht="15.75" customHeight="1" x14ac:dyDescent="0.2">
      <c r="B12020" s="9"/>
    </row>
    <row r="12021" spans="2:2" ht="15.75" customHeight="1" x14ac:dyDescent="0.2">
      <c r="B12021" s="9"/>
    </row>
    <row r="12022" spans="2:2" ht="15.75" customHeight="1" x14ac:dyDescent="0.2">
      <c r="B12022" s="9"/>
    </row>
    <row r="12023" spans="2:2" ht="15.75" customHeight="1" x14ac:dyDescent="0.2">
      <c r="B12023" s="9"/>
    </row>
    <row r="12024" spans="2:2" ht="15.75" customHeight="1" x14ac:dyDescent="0.2">
      <c r="B12024" s="9"/>
    </row>
    <row r="12025" spans="2:2" ht="15.75" customHeight="1" x14ac:dyDescent="0.2">
      <c r="B12025" s="9"/>
    </row>
    <row r="12026" spans="2:2" ht="15.75" customHeight="1" x14ac:dyDescent="0.2">
      <c r="B12026" s="9"/>
    </row>
    <row r="12027" spans="2:2" ht="15.75" customHeight="1" x14ac:dyDescent="0.2">
      <c r="B12027" s="9"/>
    </row>
    <row r="12028" spans="2:2" ht="15.75" customHeight="1" x14ac:dyDescent="0.2">
      <c r="B12028" s="9"/>
    </row>
    <row r="12029" spans="2:2" ht="15.75" customHeight="1" x14ac:dyDescent="0.2">
      <c r="B12029" s="9"/>
    </row>
    <row r="12030" spans="2:2" ht="15.75" customHeight="1" x14ac:dyDescent="0.2">
      <c r="B12030" s="9"/>
    </row>
    <row r="12031" spans="2:2" ht="15.75" customHeight="1" x14ac:dyDescent="0.2">
      <c r="B12031" s="9"/>
    </row>
    <row r="12032" spans="2:2" ht="15.75" customHeight="1" x14ac:dyDescent="0.2">
      <c r="B12032" s="9"/>
    </row>
    <row r="12033" spans="2:2" ht="15.75" customHeight="1" x14ac:dyDescent="0.2">
      <c r="B12033" s="9"/>
    </row>
    <row r="12034" spans="2:2" ht="15.75" customHeight="1" x14ac:dyDescent="0.2">
      <c r="B12034" s="9"/>
    </row>
    <row r="12035" spans="2:2" ht="15.75" customHeight="1" x14ac:dyDescent="0.2">
      <c r="B12035" s="9"/>
    </row>
    <row r="12036" spans="2:2" ht="15.75" customHeight="1" x14ac:dyDescent="0.2">
      <c r="B12036" s="9"/>
    </row>
    <row r="12037" spans="2:2" ht="15.75" customHeight="1" x14ac:dyDescent="0.2">
      <c r="B12037" s="9"/>
    </row>
    <row r="12038" spans="2:2" ht="15.75" customHeight="1" x14ac:dyDescent="0.2">
      <c r="B12038" s="9"/>
    </row>
    <row r="12039" spans="2:2" ht="15.75" customHeight="1" x14ac:dyDescent="0.2">
      <c r="B12039" s="9"/>
    </row>
    <row r="12040" spans="2:2" ht="15.75" customHeight="1" x14ac:dyDescent="0.2">
      <c r="B12040" s="9"/>
    </row>
    <row r="12041" spans="2:2" ht="15.75" customHeight="1" x14ac:dyDescent="0.2">
      <c r="B12041" s="9"/>
    </row>
    <row r="12042" spans="2:2" ht="15.75" customHeight="1" x14ac:dyDescent="0.2">
      <c r="B12042" s="9"/>
    </row>
    <row r="12043" spans="2:2" ht="15.75" customHeight="1" x14ac:dyDescent="0.2">
      <c r="B12043" s="9"/>
    </row>
    <row r="12044" spans="2:2" ht="15.75" customHeight="1" x14ac:dyDescent="0.2">
      <c r="B12044" s="9"/>
    </row>
    <row r="12045" spans="2:2" ht="15.75" customHeight="1" x14ac:dyDescent="0.2">
      <c r="B12045" s="9"/>
    </row>
    <row r="12046" spans="2:2" ht="15.75" customHeight="1" x14ac:dyDescent="0.2">
      <c r="B12046" s="9"/>
    </row>
    <row r="12047" spans="2:2" ht="15.75" customHeight="1" x14ac:dyDescent="0.2">
      <c r="B12047" s="9"/>
    </row>
    <row r="12048" spans="2:2" ht="15.75" customHeight="1" x14ac:dyDescent="0.2">
      <c r="B12048" s="9"/>
    </row>
    <row r="12049" spans="2:2" ht="15.75" customHeight="1" x14ac:dyDescent="0.2">
      <c r="B12049" s="9"/>
    </row>
    <row r="12050" spans="2:2" ht="15.75" customHeight="1" x14ac:dyDescent="0.2">
      <c r="B12050" s="9"/>
    </row>
    <row r="12051" spans="2:2" ht="15.75" customHeight="1" x14ac:dyDescent="0.2">
      <c r="B12051" s="9"/>
    </row>
    <row r="12052" spans="2:2" ht="15.75" customHeight="1" x14ac:dyDescent="0.2">
      <c r="B12052" s="9"/>
    </row>
    <row r="12053" spans="2:2" ht="15.75" customHeight="1" x14ac:dyDescent="0.2">
      <c r="B12053" s="9"/>
    </row>
    <row r="12054" spans="2:2" ht="15.75" customHeight="1" x14ac:dyDescent="0.2">
      <c r="B12054" s="9"/>
    </row>
    <row r="12055" spans="2:2" ht="15.75" customHeight="1" x14ac:dyDescent="0.2">
      <c r="B12055" s="9"/>
    </row>
    <row r="12056" spans="2:2" ht="15.75" customHeight="1" x14ac:dyDescent="0.2">
      <c r="B12056" s="9"/>
    </row>
    <row r="12057" spans="2:2" ht="15.75" customHeight="1" x14ac:dyDescent="0.2">
      <c r="B12057" s="9"/>
    </row>
    <row r="12058" spans="2:2" ht="15.75" customHeight="1" x14ac:dyDescent="0.2">
      <c r="B12058" s="9"/>
    </row>
    <row r="12059" spans="2:2" ht="15.75" customHeight="1" x14ac:dyDescent="0.2">
      <c r="B12059" s="9"/>
    </row>
    <row r="12060" spans="2:2" ht="15.75" customHeight="1" x14ac:dyDescent="0.2">
      <c r="B12060" s="9"/>
    </row>
    <row r="12061" spans="2:2" ht="15.75" customHeight="1" x14ac:dyDescent="0.2">
      <c r="B12061" s="9"/>
    </row>
    <row r="12062" spans="2:2" ht="15.75" customHeight="1" x14ac:dyDescent="0.2">
      <c r="B12062" s="9"/>
    </row>
    <row r="12063" spans="2:2" ht="15.75" customHeight="1" x14ac:dyDescent="0.2">
      <c r="B12063" s="9"/>
    </row>
    <row r="12064" spans="2:2" ht="15.75" customHeight="1" x14ac:dyDescent="0.2">
      <c r="B12064" s="9"/>
    </row>
    <row r="12065" spans="2:2" ht="15.75" customHeight="1" x14ac:dyDescent="0.2">
      <c r="B12065" s="9"/>
    </row>
    <row r="12066" spans="2:2" ht="15.75" customHeight="1" x14ac:dyDescent="0.2">
      <c r="B12066" s="9"/>
    </row>
    <row r="12067" spans="2:2" ht="15.75" customHeight="1" x14ac:dyDescent="0.2">
      <c r="B12067" s="9"/>
    </row>
    <row r="12068" spans="2:2" ht="15.75" customHeight="1" x14ac:dyDescent="0.2">
      <c r="B12068" s="9"/>
    </row>
    <row r="12069" spans="2:2" ht="15.75" customHeight="1" x14ac:dyDescent="0.2">
      <c r="B12069" s="9"/>
    </row>
    <row r="12070" spans="2:2" ht="15.75" customHeight="1" x14ac:dyDescent="0.2">
      <c r="B12070" s="9"/>
    </row>
    <row r="12071" spans="2:2" ht="15.75" customHeight="1" x14ac:dyDescent="0.2">
      <c r="B12071" s="9"/>
    </row>
    <row r="12072" spans="2:2" ht="15.75" customHeight="1" x14ac:dyDescent="0.2">
      <c r="B12072" s="9"/>
    </row>
    <row r="12073" spans="2:2" ht="15.75" customHeight="1" x14ac:dyDescent="0.2">
      <c r="B12073" s="9"/>
    </row>
    <row r="12074" spans="2:2" ht="15.75" customHeight="1" x14ac:dyDescent="0.2">
      <c r="B12074" s="9"/>
    </row>
    <row r="12075" spans="2:2" ht="15.75" customHeight="1" x14ac:dyDescent="0.2">
      <c r="B12075" s="9"/>
    </row>
    <row r="12076" spans="2:2" ht="15.75" customHeight="1" x14ac:dyDescent="0.2">
      <c r="B12076" s="9"/>
    </row>
    <row r="12077" spans="2:2" ht="15.75" customHeight="1" x14ac:dyDescent="0.2">
      <c r="B12077" s="9"/>
    </row>
    <row r="12078" spans="2:2" ht="15.75" customHeight="1" x14ac:dyDescent="0.2">
      <c r="B12078" s="9"/>
    </row>
    <row r="12079" spans="2:2" ht="15.75" customHeight="1" x14ac:dyDescent="0.2">
      <c r="B12079" s="9"/>
    </row>
    <row r="12080" spans="2:2" ht="15.75" customHeight="1" x14ac:dyDescent="0.2">
      <c r="B12080" s="9"/>
    </row>
    <row r="12081" spans="2:2" ht="15.75" customHeight="1" x14ac:dyDescent="0.2">
      <c r="B12081" s="9"/>
    </row>
    <row r="12082" spans="2:2" ht="15.75" customHeight="1" x14ac:dyDescent="0.2">
      <c r="B12082" s="9"/>
    </row>
    <row r="12083" spans="2:2" ht="15.75" customHeight="1" x14ac:dyDescent="0.2">
      <c r="B12083" s="9"/>
    </row>
    <row r="12084" spans="2:2" ht="15.75" customHeight="1" x14ac:dyDescent="0.2">
      <c r="B12084" s="9"/>
    </row>
    <row r="12085" spans="2:2" ht="15.75" customHeight="1" x14ac:dyDescent="0.2">
      <c r="B12085" s="9"/>
    </row>
    <row r="12086" spans="2:2" ht="15.75" customHeight="1" x14ac:dyDescent="0.2">
      <c r="B12086" s="9"/>
    </row>
    <row r="12087" spans="2:2" ht="15.75" customHeight="1" x14ac:dyDescent="0.2">
      <c r="B12087" s="9"/>
    </row>
    <row r="12088" spans="2:2" ht="15.75" customHeight="1" x14ac:dyDescent="0.2">
      <c r="B12088" s="9"/>
    </row>
    <row r="12089" spans="2:2" ht="15.75" customHeight="1" x14ac:dyDescent="0.2">
      <c r="B12089" s="9"/>
    </row>
    <row r="12090" spans="2:2" ht="15.75" customHeight="1" x14ac:dyDescent="0.2">
      <c r="B12090" s="9"/>
    </row>
    <row r="12091" spans="2:2" ht="15.75" customHeight="1" x14ac:dyDescent="0.2">
      <c r="B12091" s="9"/>
    </row>
    <row r="12092" spans="2:2" ht="15.75" customHeight="1" x14ac:dyDescent="0.2">
      <c r="B12092" s="9"/>
    </row>
    <row r="12093" spans="2:2" ht="15.75" customHeight="1" x14ac:dyDescent="0.2">
      <c r="B12093" s="9"/>
    </row>
    <row r="12094" spans="2:2" ht="15.75" customHeight="1" x14ac:dyDescent="0.2">
      <c r="B12094" s="9"/>
    </row>
    <row r="12095" spans="2:2" ht="15.75" customHeight="1" x14ac:dyDescent="0.2">
      <c r="B12095" s="9"/>
    </row>
    <row r="12096" spans="2:2" ht="15.75" customHeight="1" x14ac:dyDescent="0.2">
      <c r="B12096" s="9"/>
    </row>
    <row r="12097" spans="2:2" ht="15.75" customHeight="1" x14ac:dyDescent="0.2">
      <c r="B12097" s="9"/>
    </row>
    <row r="12098" spans="2:2" ht="15.75" customHeight="1" x14ac:dyDescent="0.2">
      <c r="B12098" s="9"/>
    </row>
    <row r="12099" spans="2:2" ht="15.75" customHeight="1" x14ac:dyDescent="0.2">
      <c r="B12099" s="9"/>
    </row>
    <row r="12100" spans="2:2" ht="15.75" customHeight="1" x14ac:dyDescent="0.2">
      <c r="B12100" s="9"/>
    </row>
    <row r="12101" spans="2:2" ht="15.75" customHeight="1" x14ac:dyDescent="0.2">
      <c r="B12101" s="9"/>
    </row>
    <row r="12102" spans="2:2" ht="15.75" customHeight="1" x14ac:dyDescent="0.2">
      <c r="B12102" s="9"/>
    </row>
    <row r="12103" spans="2:2" ht="15.75" customHeight="1" x14ac:dyDescent="0.2">
      <c r="B12103" s="9"/>
    </row>
    <row r="12104" spans="2:2" ht="15.75" customHeight="1" x14ac:dyDescent="0.2">
      <c r="B12104" s="9"/>
    </row>
    <row r="12105" spans="2:2" ht="15.75" customHeight="1" x14ac:dyDescent="0.2">
      <c r="B12105" s="9"/>
    </row>
    <row r="12106" spans="2:2" ht="15.75" customHeight="1" x14ac:dyDescent="0.2">
      <c r="B12106" s="9"/>
    </row>
    <row r="12107" spans="2:2" ht="15.75" customHeight="1" x14ac:dyDescent="0.2">
      <c r="B12107" s="9"/>
    </row>
    <row r="12108" spans="2:2" ht="15.75" customHeight="1" x14ac:dyDescent="0.2">
      <c r="B12108" s="9"/>
    </row>
    <row r="12109" spans="2:2" ht="15.75" customHeight="1" x14ac:dyDescent="0.2">
      <c r="B12109" s="9"/>
    </row>
    <row r="12110" spans="2:2" ht="15.75" customHeight="1" x14ac:dyDescent="0.2">
      <c r="B12110" s="9"/>
    </row>
    <row r="12111" spans="2:2" ht="15.75" customHeight="1" x14ac:dyDescent="0.2">
      <c r="B12111" s="9"/>
    </row>
    <row r="12112" spans="2:2" ht="15.75" customHeight="1" x14ac:dyDescent="0.2">
      <c r="B12112" s="9"/>
    </row>
    <row r="12113" spans="2:2" ht="15.75" customHeight="1" x14ac:dyDescent="0.2">
      <c r="B12113" s="9"/>
    </row>
    <row r="12114" spans="2:2" ht="15.75" customHeight="1" x14ac:dyDescent="0.2">
      <c r="B12114" s="9"/>
    </row>
    <row r="12115" spans="2:2" ht="15.75" customHeight="1" x14ac:dyDescent="0.2">
      <c r="B12115" s="9"/>
    </row>
    <row r="12116" spans="2:2" ht="15.75" customHeight="1" x14ac:dyDescent="0.2">
      <c r="B12116" s="9"/>
    </row>
    <row r="12117" spans="2:2" ht="15.75" customHeight="1" x14ac:dyDescent="0.2">
      <c r="B12117" s="9"/>
    </row>
    <row r="12118" spans="2:2" ht="15.75" customHeight="1" x14ac:dyDescent="0.2">
      <c r="B12118" s="9"/>
    </row>
    <row r="12119" spans="2:2" ht="15.75" customHeight="1" x14ac:dyDescent="0.2">
      <c r="B12119" s="9"/>
    </row>
    <row r="12120" spans="2:2" ht="15.75" customHeight="1" x14ac:dyDescent="0.2">
      <c r="B12120" s="9"/>
    </row>
    <row r="12121" spans="2:2" ht="15.75" customHeight="1" x14ac:dyDescent="0.2">
      <c r="B12121" s="9"/>
    </row>
    <row r="12122" spans="2:2" ht="15.75" customHeight="1" x14ac:dyDescent="0.2">
      <c r="B12122" s="9"/>
    </row>
    <row r="12123" spans="2:2" ht="15.75" customHeight="1" x14ac:dyDescent="0.2">
      <c r="B12123" s="9"/>
    </row>
    <row r="12124" spans="2:2" ht="15.75" customHeight="1" x14ac:dyDescent="0.2">
      <c r="B12124" s="9"/>
    </row>
    <row r="12125" spans="2:2" ht="15.75" customHeight="1" x14ac:dyDescent="0.2">
      <c r="B12125" s="9"/>
    </row>
    <row r="12126" spans="2:2" ht="15.75" customHeight="1" x14ac:dyDescent="0.2">
      <c r="B12126" s="9"/>
    </row>
    <row r="12127" spans="2:2" ht="15.75" customHeight="1" x14ac:dyDescent="0.2">
      <c r="B12127" s="9"/>
    </row>
    <row r="12128" spans="2:2" ht="15.75" customHeight="1" x14ac:dyDescent="0.2">
      <c r="B12128" s="9"/>
    </row>
    <row r="12129" spans="2:2" ht="15.75" customHeight="1" x14ac:dyDescent="0.2">
      <c r="B12129" s="9"/>
    </row>
    <row r="12130" spans="2:2" ht="15.75" customHeight="1" x14ac:dyDescent="0.2">
      <c r="B12130" s="9"/>
    </row>
    <row r="12131" spans="2:2" ht="15.75" customHeight="1" x14ac:dyDescent="0.2">
      <c r="B12131" s="9"/>
    </row>
    <row r="12132" spans="2:2" ht="15.75" customHeight="1" x14ac:dyDescent="0.2">
      <c r="B12132" s="9"/>
    </row>
    <row r="12133" spans="2:2" ht="15.75" customHeight="1" x14ac:dyDescent="0.2">
      <c r="B12133" s="9"/>
    </row>
    <row r="12134" spans="2:2" ht="15.75" customHeight="1" x14ac:dyDescent="0.2">
      <c r="B12134" s="9"/>
    </row>
    <row r="12135" spans="2:2" ht="15.75" customHeight="1" x14ac:dyDescent="0.2">
      <c r="B12135" s="9"/>
    </row>
    <row r="12136" spans="2:2" ht="15.75" customHeight="1" x14ac:dyDescent="0.2">
      <c r="B12136" s="9"/>
    </row>
    <row r="12137" spans="2:2" ht="15.75" customHeight="1" x14ac:dyDescent="0.2">
      <c r="B12137" s="9"/>
    </row>
    <row r="12138" spans="2:2" ht="15.75" customHeight="1" x14ac:dyDescent="0.2">
      <c r="B12138" s="9"/>
    </row>
    <row r="12139" spans="2:2" ht="15.75" customHeight="1" x14ac:dyDescent="0.2">
      <c r="B12139" s="9"/>
    </row>
    <row r="12140" spans="2:2" ht="15.75" customHeight="1" x14ac:dyDescent="0.2">
      <c r="B12140" s="9"/>
    </row>
    <row r="12141" spans="2:2" ht="15.75" customHeight="1" x14ac:dyDescent="0.2">
      <c r="B12141" s="9"/>
    </row>
    <row r="12142" spans="2:2" ht="15.75" customHeight="1" x14ac:dyDescent="0.2">
      <c r="B12142" s="9"/>
    </row>
    <row r="12143" spans="2:2" ht="15.75" customHeight="1" x14ac:dyDescent="0.2">
      <c r="B12143" s="9"/>
    </row>
    <row r="12144" spans="2:2" ht="15.75" customHeight="1" x14ac:dyDescent="0.2">
      <c r="B12144" s="9"/>
    </row>
    <row r="12145" spans="2:2" ht="15.75" customHeight="1" x14ac:dyDescent="0.2">
      <c r="B12145" s="9"/>
    </row>
    <row r="12146" spans="2:2" ht="15.75" customHeight="1" x14ac:dyDescent="0.2">
      <c r="B12146" s="9"/>
    </row>
    <row r="12147" spans="2:2" ht="15.75" customHeight="1" x14ac:dyDescent="0.2">
      <c r="B12147" s="9"/>
    </row>
    <row r="12148" spans="2:2" ht="15.75" customHeight="1" x14ac:dyDescent="0.2">
      <c r="B12148" s="9"/>
    </row>
    <row r="12149" spans="2:2" ht="15.75" customHeight="1" x14ac:dyDescent="0.2">
      <c r="B12149" s="9"/>
    </row>
    <row r="12150" spans="2:2" ht="15.75" customHeight="1" x14ac:dyDescent="0.2">
      <c r="B12150" s="9"/>
    </row>
    <row r="12151" spans="2:2" ht="15.75" customHeight="1" x14ac:dyDescent="0.2">
      <c r="B12151" s="9"/>
    </row>
    <row r="12152" spans="2:2" ht="15.75" customHeight="1" x14ac:dyDescent="0.2">
      <c r="B12152" s="9"/>
    </row>
    <row r="12153" spans="2:2" ht="15.75" customHeight="1" x14ac:dyDescent="0.2">
      <c r="B12153" s="9"/>
    </row>
    <row r="12154" spans="2:2" ht="15.75" customHeight="1" x14ac:dyDescent="0.2">
      <c r="B12154" s="9"/>
    </row>
    <row r="12155" spans="2:2" ht="15.75" customHeight="1" x14ac:dyDescent="0.2">
      <c r="B12155" s="9"/>
    </row>
    <row r="12156" spans="2:2" ht="15.75" customHeight="1" x14ac:dyDescent="0.2">
      <c r="B12156" s="9"/>
    </row>
    <row r="12157" spans="2:2" ht="15.75" customHeight="1" x14ac:dyDescent="0.2">
      <c r="B12157" s="9"/>
    </row>
    <row r="12158" spans="2:2" ht="15.75" customHeight="1" x14ac:dyDescent="0.2">
      <c r="B12158" s="9"/>
    </row>
    <row r="12159" spans="2:2" ht="15.75" customHeight="1" x14ac:dyDescent="0.2">
      <c r="B12159" s="9"/>
    </row>
    <row r="12160" spans="2:2" ht="15.75" customHeight="1" x14ac:dyDescent="0.2">
      <c r="B12160" s="9"/>
    </row>
    <row r="12161" spans="2:2" ht="15.75" customHeight="1" x14ac:dyDescent="0.2">
      <c r="B12161" s="9"/>
    </row>
    <row r="12162" spans="2:2" ht="15.75" customHeight="1" x14ac:dyDescent="0.2">
      <c r="B12162" s="9"/>
    </row>
    <row r="12163" spans="2:2" ht="15.75" customHeight="1" x14ac:dyDescent="0.2">
      <c r="B12163" s="9"/>
    </row>
    <row r="12164" spans="2:2" ht="15.75" customHeight="1" x14ac:dyDescent="0.2">
      <c r="B12164" s="9"/>
    </row>
    <row r="12165" spans="2:2" ht="15.75" customHeight="1" x14ac:dyDescent="0.2">
      <c r="B12165" s="9"/>
    </row>
    <row r="12166" spans="2:2" ht="15.75" customHeight="1" x14ac:dyDescent="0.2">
      <c r="B12166" s="9"/>
    </row>
    <row r="12167" spans="2:2" ht="15.75" customHeight="1" x14ac:dyDescent="0.2">
      <c r="B12167" s="9"/>
    </row>
    <row r="12168" spans="2:2" ht="15.75" customHeight="1" x14ac:dyDescent="0.2">
      <c r="B12168" s="9"/>
    </row>
    <row r="12169" spans="2:2" ht="15.75" customHeight="1" x14ac:dyDescent="0.2">
      <c r="B12169" s="9"/>
    </row>
    <row r="12170" spans="2:2" ht="15.75" customHeight="1" x14ac:dyDescent="0.2">
      <c r="B12170" s="9"/>
    </row>
    <row r="12171" spans="2:2" ht="15.75" customHeight="1" x14ac:dyDescent="0.2">
      <c r="B12171" s="9"/>
    </row>
    <row r="12172" spans="2:2" ht="15.75" customHeight="1" x14ac:dyDescent="0.2">
      <c r="B12172" s="9"/>
    </row>
    <row r="12173" spans="2:2" ht="15.75" customHeight="1" x14ac:dyDescent="0.2">
      <c r="B12173" s="9"/>
    </row>
    <row r="12174" spans="2:2" ht="15.75" customHeight="1" x14ac:dyDescent="0.2">
      <c r="B12174" s="9"/>
    </row>
    <row r="12175" spans="2:2" ht="15.75" customHeight="1" x14ac:dyDescent="0.2">
      <c r="B12175" s="9"/>
    </row>
    <row r="12176" spans="2:2" ht="15.75" customHeight="1" x14ac:dyDescent="0.2">
      <c r="B12176" s="9"/>
    </row>
    <row r="12177" spans="2:2" ht="15.75" customHeight="1" x14ac:dyDescent="0.2">
      <c r="B12177" s="9"/>
    </row>
    <row r="12178" spans="2:2" ht="15.75" customHeight="1" x14ac:dyDescent="0.2">
      <c r="B12178" s="9"/>
    </row>
    <row r="12179" spans="2:2" ht="15.75" customHeight="1" x14ac:dyDescent="0.2">
      <c r="B12179" s="9"/>
    </row>
    <row r="12180" spans="2:2" ht="15.75" customHeight="1" x14ac:dyDescent="0.2">
      <c r="B12180" s="9"/>
    </row>
    <row r="12181" spans="2:2" ht="15.75" customHeight="1" x14ac:dyDescent="0.2">
      <c r="B12181" s="9"/>
    </row>
    <row r="12182" spans="2:2" ht="15.75" customHeight="1" x14ac:dyDescent="0.2">
      <c r="B12182" s="9"/>
    </row>
    <row r="12183" spans="2:2" ht="15.75" customHeight="1" x14ac:dyDescent="0.2">
      <c r="B12183" s="9"/>
    </row>
    <row r="12184" spans="2:2" ht="15.75" customHeight="1" x14ac:dyDescent="0.2">
      <c r="B12184" s="9"/>
    </row>
    <row r="12185" spans="2:2" ht="15.75" customHeight="1" x14ac:dyDescent="0.2">
      <c r="B12185" s="9"/>
    </row>
    <row r="12186" spans="2:2" ht="15.75" customHeight="1" x14ac:dyDescent="0.2">
      <c r="B12186" s="9"/>
    </row>
    <row r="12187" spans="2:2" ht="15.75" customHeight="1" x14ac:dyDescent="0.2">
      <c r="B12187" s="9"/>
    </row>
    <row r="12188" spans="2:2" ht="15.75" customHeight="1" x14ac:dyDescent="0.2">
      <c r="B12188" s="9"/>
    </row>
    <row r="12189" spans="2:2" ht="15.75" customHeight="1" x14ac:dyDescent="0.2">
      <c r="B12189" s="9"/>
    </row>
    <row r="12190" spans="2:2" ht="15.75" customHeight="1" x14ac:dyDescent="0.2">
      <c r="B12190" s="9"/>
    </row>
    <row r="12191" spans="2:2" ht="15.75" customHeight="1" x14ac:dyDescent="0.2">
      <c r="B12191" s="9"/>
    </row>
    <row r="12192" spans="2:2" ht="15.75" customHeight="1" x14ac:dyDescent="0.2">
      <c r="B12192" s="9"/>
    </row>
    <row r="12193" spans="2:2" ht="15.75" customHeight="1" x14ac:dyDescent="0.2">
      <c r="B12193" s="9"/>
    </row>
    <row r="12194" spans="2:2" ht="15.75" customHeight="1" x14ac:dyDescent="0.2">
      <c r="B12194" s="9"/>
    </row>
    <row r="12195" spans="2:2" ht="15.75" customHeight="1" x14ac:dyDescent="0.2">
      <c r="B12195" s="9"/>
    </row>
    <row r="12196" spans="2:2" ht="15.75" customHeight="1" x14ac:dyDescent="0.2">
      <c r="B12196" s="9"/>
    </row>
    <row r="12197" spans="2:2" ht="15.75" customHeight="1" x14ac:dyDescent="0.2">
      <c r="B12197" s="9"/>
    </row>
    <row r="12198" spans="2:2" ht="15.75" customHeight="1" x14ac:dyDescent="0.2">
      <c r="B12198" s="9"/>
    </row>
    <row r="12199" spans="2:2" ht="15.75" customHeight="1" x14ac:dyDescent="0.2">
      <c r="B12199" s="9"/>
    </row>
    <row r="12200" spans="2:2" ht="15.75" customHeight="1" x14ac:dyDescent="0.2">
      <c r="B12200" s="9"/>
    </row>
    <row r="12201" spans="2:2" ht="15.75" customHeight="1" x14ac:dyDescent="0.2">
      <c r="B12201" s="9"/>
    </row>
    <row r="12202" spans="2:2" ht="15.75" customHeight="1" x14ac:dyDescent="0.2">
      <c r="B12202" s="9"/>
    </row>
    <row r="12203" spans="2:2" ht="15.75" customHeight="1" x14ac:dyDescent="0.2">
      <c r="B12203" s="9"/>
    </row>
    <row r="12204" spans="2:2" ht="15.75" customHeight="1" x14ac:dyDescent="0.2">
      <c r="B12204" s="9"/>
    </row>
    <row r="12205" spans="2:2" ht="15.75" customHeight="1" x14ac:dyDescent="0.2">
      <c r="B12205" s="9"/>
    </row>
    <row r="12206" spans="2:2" ht="15.75" customHeight="1" x14ac:dyDescent="0.2">
      <c r="B12206" s="9"/>
    </row>
    <row r="12207" spans="2:2" ht="15.75" customHeight="1" x14ac:dyDescent="0.2">
      <c r="B12207" s="9"/>
    </row>
    <row r="12208" spans="2:2" ht="15.75" customHeight="1" x14ac:dyDescent="0.2">
      <c r="B12208" s="9"/>
    </row>
    <row r="12209" spans="2:2" ht="15.75" customHeight="1" x14ac:dyDescent="0.2">
      <c r="B12209" s="9"/>
    </row>
    <row r="12210" spans="2:2" ht="15.75" customHeight="1" x14ac:dyDescent="0.2">
      <c r="B12210" s="9"/>
    </row>
    <row r="12211" spans="2:2" ht="15.75" customHeight="1" x14ac:dyDescent="0.2">
      <c r="B12211" s="9"/>
    </row>
    <row r="12212" spans="2:2" ht="15.75" customHeight="1" x14ac:dyDescent="0.2">
      <c r="B12212" s="9"/>
    </row>
    <row r="12213" spans="2:2" ht="15.75" customHeight="1" x14ac:dyDescent="0.2">
      <c r="B12213" s="9"/>
    </row>
    <row r="12214" spans="2:2" ht="15.75" customHeight="1" x14ac:dyDescent="0.2">
      <c r="B12214" s="9"/>
    </row>
    <row r="12215" spans="2:2" ht="15.75" customHeight="1" x14ac:dyDescent="0.2">
      <c r="B12215" s="9"/>
    </row>
    <row r="12216" spans="2:2" ht="15.75" customHeight="1" x14ac:dyDescent="0.2">
      <c r="B12216" s="9"/>
    </row>
    <row r="12217" spans="2:2" ht="15.75" customHeight="1" x14ac:dyDescent="0.2">
      <c r="B12217" s="9"/>
    </row>
    <row r="12218" spans="2:2" ht="15.75" customHeight="1" x14ac:dyDescent="0.2">
      <c r="B12218" s="9"/>
    </row>
    <row r="12219" spans="2:2" ht="15.75" customHeight="1" x14ac:dyDescent="0.2">
      <c r="B12219" s="9"/>
    </row>
    <row r="12220" spans="2:2" ht="15.75" customHeight="1" x14ac:dyDescent="0.2">
      <c r="B12220" s="9"/>
    </row>
    <row r="12221" spans="2:2" ht="15.75" customHeight="1" x14ac:dyDescent="0.2">
      <c r="B12221" s="9"/>
    </row>
    <row r="12222" spans="2:2" ht="15.75" customHeight="1" x14ac:dyDescent="0.2">
      <c r="B12222" s="9"/>
    </row>
    <row r="12223" spans="2:2" ht="15.75" customHeight="1" x14ac:dyDescent="0.2">
      <c r="B12223" s="9"/>
    </row>
    <row r="12224" spans="2:2" ht="15.75" customHeight="1" x14ac:dyDescent="0.2">
      <c r="B12224" s="9"/>
    </row>
    <row r="12225" spans="2:2" ht="15.75" customHeight="1" x14ac:dyDescent="0.2">
      <c r="B12225" s="9"/>
    </row>
    <row r="12226" spans="2:2" ht="15.75" customHeight="1" x14ac:dyDescent="0.2">
      <c r="B12226" s="9"/>
    </row>
    <row r="12227" spans="2:2" ht="15.75" customHeight="1" x14ac:dyDescent="0.2">
      <c r="B12227" s="9"/>
    </row>
    <row r="12228" spans="2:2" ht="15.75" customHeight="1" x14ac:dyDescent="0.2">
      <c r="B12228" s="9"/>
    </row>
    <row r="12229" spans="2:2" ht="15.75" customHeight="1" x14ac:dyDescent="0.2">
      <c r="B12229" s="9"/>
    </row>
    <row r="12230" spans="2:2" ht="15.75" customHeight="1" x14ac:dyDescent="0.2">
      <c r="B12230" s="9"/>
    </row>
    <row r="12231" spans="2:2" ht="15.75" customHeight="1" x14ac:dyDescent="0.2">
      <c r="B12231" s="9"/>
    </row>
    <row r="12232" spans="2:2" ht="15.75" customHeight="1" x14ac:dyDescent="0.2">
      <c r="B12232" s="9"/>
    </row>
    <row r="12233" spans="2:2" ht="15.75" customHeight="1" x14ac:dyDescent="0.2">
      <c r="B12233" s="9"/>
    </row>
    <row r="12234" spans="2:2" ht="15.75" customHeight="1" x14ac:dyDescent="0.2">
      <c r="B12234" s="9"/>
    </row>
    <row r="12235" spans="2:2" ht="15.75" customHeight="1" x14ac:dyDescent="0.2">
      <c r="B12235" s="9"/>
    </row>
    <row r="12236" spans="2:2" ht="15.75" customHeight="1" x14ac:dyDescent="0.2">
      <c r="B12236" s="9"/>
    </row>
    <row r="12237" spans="2:2" ht="15.75" customHeight="1" x14ac:dyDescent="0.2">
      <c r="B12237" s="9"/>
    </row>
    <row r="12238" spans="2:2" ht="15.75" customHeight="1" x14ac:dyDescent="0.2">
      <c r="B12238" s="9"/>
    </row>
    <row r="12239" spans="2:2" ht="15.75" customHeight="1" x14ac:dyDescent="0.2">
      <c r="B12239" s="9"/>
    </row>
    <row r="12240" spans="2:2" ht="15.75" customHeight="1" x14ac:dyDescent="0.2">
      <c r="B12240" s="9"/>
    </row>
    <row r="12241" spans="2:2" ht="15.75" customHeight="1" x14ac:dyDescent="0.2">
      <c r="B12241" s="9"/>
    </row>
    <row r="12242" spans="2:2" ht="15.75" customHeight="1" x14ac:dyDescent="0.2">
      <c r="B12242" s="9"/>
    </row>
    <row r="12243" spans="2:2" ht="15.75" customHeight="1" x14ac:dyDescent="0.2">
      <c r="B12243" s="9"/>
    </row>
    <row r="12244" spans="2:2" ht="15.75" customHeight="1" x14ac:dyDescent="0.2">
      <c r="B12244" s="9"/>
    </row>
    <row r="12245" spans="2:2" ht="15.75" customHeight="1" x14ac:dyDescent="0.2">
      <c r="B12245" s="9"/>
    </row>
    <row r="12246" spans="2:2" ht="15.75" customHeight="1" x14ac:dyDescent="0.2">
      <c r="B12246" s="9"/>
    </row>
    <row r="12247" spans="2:2" ht="15.75" customHeight="1" x14ac:dyDescent="0.2">
      <c r="B12247" s="9"/>
    </row>
    <row r="12248" spans="2:2" ht="15.75" customHeight="1" x14ac:dyDescent="0.2">
      <c r="B12248" s="9"/>
    </row>
    <row r="12249" spans="2:2" ht="15.75" customHeight="1" x14ac:dyDescent="0.2">
      <c r="B12249" s="9"/>
    </row>
    <row r="12250" spans="2:2" ht="15.75" customHeight="1" x14ac:dyDescent="0.2">
      <c r="B12250" s="9"/>
    </row>
    <row r="12251" spans="2:2" ht="15.75" customHeight="1" x14ac:dyDescent="0.2">
      <c r="B12251" s="9"/>
    </row>
    <row r="12252" spans="2:2" ht="15.75" customHeight="1" x14ac:dyDescent="0.2">
      <c r="B12252" s="9"/>
    </row>
    <row r="12253" spans="2:2" ht="15.75" customHeight="1" x14ac:dyDescent="0.2">
      <c r="B12253" s="9"/>
    </row>
    <row r="12254" spans="2:2" ht="15.75" customHeight="1" x14ac:dyDescent="0.2">
      <c r="B12254" s="9"/>
    </row>
    <row r="12255" spans="2:2" ht="15.75" customHeight="1" x14ac:dyDescent="0.2">
      <c r="B12255" s="9"/>
    </row>
    <row r="12256" spans="2:2" ht="15.75" customHeight="1" x14ac:dyDescent="0.2">
      <c r="B12256" s="9"/>
    </row>
    <row r="12257" spans="2:2" ht="15.75" customHeight="1" x14ac:dyDescent="0.2">
      <c r="B12257" s="9"/>
    </row>
    <row r="12258" spans="2:2" ht="15.75" customHeight="1" x14ac:dyDescent="0.2">
      <c r="B12258" s="9"/>
    </row>
    <row r="12259" spans="2:2" ht="15.75" customHeight="1" x14ac:dyDescent="0.2">
      <c r="B12259" s="9"/>
    </row>
    <row r="12260" spans="2:2" ht="15.75" customHeight="1" x14ac:dyDescent="0.2">
      <c r="B12260" s="9"/>
    </row>
    <row r="12261" spans="2:2" ht="15.75" customHeight="1" x14ac:dyDescent="0.2">
      <c r="B12261" s="9"/>
    </row>
    <row r="12262" spans="2:2" ht="15.75" customHeight="1" x14ac:dyDescent="0.2">
      <c r="B12262" s="9"/>
    </row>
    <row r="12263" spans="2:2" ht="15.75" customHeight="1" x14ac:dyDescent="0.2">
      <c r="B12263" s="9"/>
    </row>
    <row r="12264" spans="2:2" ht="15.75" customHeight="1" x14ac:dyDescent="0.2">
      <c r="B12264" s="9"/>
    </row>
    <row r="12265" spans="2:2" ht="15.75" customHeight="1" x14ac:dyDescent="0.2">
      <c r="B12265" s="9"/>
    </row>
    <row r="12266" spans="2:2" ht="15.75" customHeight="1" x14ac:dyDescent="0.2">
      <c r="B12266" s="9"/>
    </row>
    <row r="12267" spans="2:2" ht="15.75" customHeight="1" x14ac:dyDescent="0.2">
      <c r="B12267" s="9"/>
    </row>
    <row r="12268" spans="2:2" ht="15.75" customHeight="1" x14ac:dyDescent="0.2">
      <c r="B12268" s="9"/>
    </row>
    <row r="12269" spans="2:2" ht="15.75" customHeight="1" x14ac:dyDescent="0.2">
      <c r="B12269" s="9"/>
    </row>
    <row r="12270" spans="2:2" ht="15.75" customHeight="1" x14ac:dyDescent="0.2">
      <c r="B12270" s="9"/>
    </row>
    <row r="12271" spans="2:2" ht="15.75" customHeight="1" x14ac:dyDescent="0.2">
      <c r="B12271" s="9"/>
    </row>
    <row r="12272" spans="2:2" ht="15.75" customHeight="1" x14ac:dyDescent="0.2">
      <c r="B12272" s="9"/>
    </row>
    <row r="12273" spans="2:2" ht="15.75" customHeight="1" x14ac:dyDescent="0.2">
      <c r="B12273" s="9"/>
    </row>
    <row r="12274" spans="2:2" ht="15.75" customHeight="1" x14ac:dyDescent="0.2">
      <c r="B12274" s="9"/>
    </row>
    <row r="12275" spans="2:2" ht="15.75" customHeight="1" x14ac:dyDescent="0.2">
      <c r="B12275" s="9"/>
    </row>
    <row r="12276" spans="2:2" ht="15.75" customHeight="1" x14ac:dyDescent="0.2">
      <c r="B12276" s="9"/>
    </row>
    <row r="12277" spans="2:2" ht="15.75" customHeight="1" x14ac:dyDescent="0.2">
      <c r="B12277" s="9"/>
    </row>
    <row r="12278" spans="2:2" ht="15.75" customHeight="1" x14ac:dyDescent="0.2">
      <c r="B12278" s="9"/>
    </row>
    <row r="12279" spans="2:2" ht="15.75" customHeight="1" x14ac:dyDescent="0.2">
      <c r="B12279" s="9"/>
    </row>
    <row r="12280" spans="2:2" ht="15.75" customHeight="1" x14ac:dyDescent="0.2">
      <c r="B12280" s="9"/>
    </row>
    <row r="12281" spans="2:2" ht="15.75" customHeight="1" x14ac:dyDescent="0.2">
      <c r="B12281" s="9"/>
    </row>
    <row r="12282" spans="2:2" ht="15.75" customHeight="1" x14ac:dyDescent="0.2">
      <c r="B12282" s="9"/>
    </row>
    <row r="12283" spans="2:2" ht="15.75" customHeight="1" x14ac:dyDescent="0.2">
      <c r="B12283" s="9"/>
    </row>
    <row r="12284" spans="2:2" ht="15.75" customHeight="1" x14ac:dyDescent="0.2">
      <c r="B12284" s="9"/>
    </row>
    <row r="12285" spans="2:2" ht="15.75" customHeight="1" x14ac:dyDescent="0.2">
      <c r="B12285" s="9"/>
    </row>
    <row r="12286" spans="2:2" ht="15.75" customHeight="1" x14ac:dyDescent="0.2">
      <c r="B12286" s="9"/>
    </row>
    <row r="12287" spans="2:2" ht="15.75" customHeight="1" x14ac:dyDescent="0.2">
      <c r="B12287" s="9"/>
    </row>
    <row r="12288" spans="2:2" ht="15.75" customHeight="1" x14ac:dyDescent="0.2">
      <c r="B12288" s="9"/>
    </row>
    <row r="12289" spans="2:2" ht="15.75" customHeight="1" x14ac:dyDescent="0.2">
      <c r="B12289" s="9"/>
    </row>
    <row r="12290" spans="2:2" ht="15.75" customHeight="1" x14ac:dyDescent="0.2">
      <c r="B12290" s="9"/>
    </row>
    <row r="12291" spans="2:2" ht="15.75" customHeight="1" x14ac:dyDescent="0.2">
      <c r="B12291" s="9"/>
    </row>
    <row r="12292" spans="2:2" ht="15.75" customHeight="1" x14ac:dyDescent="0.2">
      <c r="B12292" s="9"/>
    </row>
    <row r="12293" spans="2:2" ht="15.75" customHeight="1" x14ac:dyDescent="0.2">
      <c r="B12293" s="9"/>
    </row>
    <row r="12294" spans="2:2" ht="15.75" customHeight="1" x14ac:dyDescent="0.2">
      <c r="B12294" s="9"/>
    </row>
    <row r="12295" spans="2:2" ht="15.75" customHeight="1" x14ac:dyDescent="0.2">
      <c r="B12295" s="9"/>
    </row>
    <row r="12296" spans="2:2" ht="15.75" customHeight="1" x14ac:dyDescent="0.2">
      <c r="B12296" s="9"/>
    </row>
    <row r="12297" spans="2:2" ht="15.75" customHeight="1" x14ac:dyDescent="0.2">
      <c r="B12297" s="9"/>
    </row>
    <row r="12298" spans="2:2" ht="15.75" customHeight="1" x14ac:dyDescent="0.2">
      <c r="B12298" s="9"/>
    </row>
    <row r="12299" spans="2:2" ht="15.75" customHeight="1" x14ac:dyDescent="0.2">
      <c r="B12299" s="9"/>
    </row>
    <row r="12300" spans="2:2" ht="15.75" customHeight="1" x14ac:dyDescent="0.2">
      <c r="B12300" s="9"/>
    </row>
    <row r="12301" spans="2:2" ht="15.75" customHeight="1" x14ac:dyDescent="0.2">
      <c r="B12301" s="9"/>
    </row>
    <row r="12302" spans="2:2" ht="15.75" customHeight="1" x14ac:dyDescent="0.2">
      <c r="B12302" s="9"/>
    </row>
    <row r="12303" spans="2:2" ht="15.75" customHeight="1" x14ac:dyDescent="0.2">
      <c r="B12303" s="9"/>
    </row>
    <row r="12304" spans="2:2" ht="15.75" customHeight="1" x14ac:dyDescent="0.2">
      <c r="B12304" s="9"/>
    </row>
    <row r="12305" spans="2:2" ht="15.75" customHeight="1" x14ac:dyDescent="0.2">
      <c r="B12305" s="9"/>
    </row>
    <row r="12306" spans="2:2" ht="15.75" customHeight="1" x14ac:dyDescent="0.2">
      <c r="B12306" s="9"/>
    </row>
    <row r="12307" spans="2:2" ht="15.75" customHeight="1" x14ac:dyDescent="0.2">
      <c r="B12307" s="9"/>
    </row>
    <row r="12308" spans="2:2" ht="15.75" customHeight="1" x14ac:dyDescent="0.2">
      <c r="B12308" s="9"/>
    </row>
    <row r="12309" spans="2:2" ht="15.75" customHeight="1" x14ac:dyDescent="0.2">
      <c r="B12309" s="9"/>
    </row>
    <row r="12310" spans="2:2" ht="15.75" customHeight="1" x14ac:dyDescent="0.2">
      <c r="B12310" s="9"/>
    </row>
    <row r="12311" spans="2:2" ht="15.75" customHeight="1" x14ac:dyDescent="0.2">
      <c r="B12311" s="9"/>
    </row>
    <row r="12312" spans="2:2" ht="15.75" customHeight="1" x14ac:dyDescent="0.2">
      <c r="B12312" s="9"/>
    </row>
    <row r="12313" spans="2:2" ht="15.75" customHeight="1" x14ac:dyDescent="0.2">
      <c r="B12313" s="9"/>
    </row>
    <row r="12314" spans="2:2" ht="15.75" customHeight="1" x14ac:dyDescent="0.2">
      <c r="B12314" s="9"/>
    </row>
    <row r="12315" spans="2:2" ht="15.75" customHeight="1" x14ac:dyDescent="0.2">
      <c r="B12315" s="9"/>
    </row>
    <row r="12316" spans="2:2" ht="15.75" customHeight="1" x14ac:dyDescent="0.2">
      <c r="B12316" s="9"/>
    </row>
    <row r="12317" spans="2:2" ht="15.75" customHeight="1" x14ac:dyDescent="0.2">
      <c r="B12317" s="9"/>
    </row>
    <row r="12318" spans="2:2" ht="15.75" customHeight="1" x14ac:dyDescent="0.2">
      <c r="B12318" s="9"/>
    </row>
    <row r="12319" spans="2:2" ht="15.75" customHeight="1" x14ac:dyDescent="0.2">
      <c r="B12319" s="9"/>
    </row>
    <row r="12320" spans="2:2" ht="15.75" customHeight="1" x14ac:dyDescent="0.2">
      <c r="B12320" s="9"/>
    </row>
    <row r="12321" spans="2:2" ht="15.75" customHeight="1" x14ac:dyDescent="0.2">
      <c r="B12321" s="9"/>
    </row>
    <row r="12322" spans="2:2" ht="15.75" customHeight="1" x14ac:dyDescent="0.2">
      <c r="B12322" s="9"/>
    </row>
    <row r="12323" spans="2:2" ht="15.75" customHeight="1" x14ac:dyDescent="0.2">
      <c r="B12323" s="9"/>
    </row>
    <row r="12324" spans="2:2" ht="15.75" customHeight="1" x14ac:dyDescent="0.2">
      <c r="B12324" s="9"/>
    </row>
    <row r="12325" spans="2:2" ht="15.75" customHeight="1" x14ac:dyDescent="0.2">
      <c r="B12325" s="9"/>
    </row>
    <row r="12326" spans="2:2" ht="15.75" customHeight="1" x14ac:dyDescent="0.2">
      <c r="B12326" s="9"/>
    </row>
    <row r="12327" spans="2:2" ht="15.75" customHeight="1" x14ac:dyDescent="0.2">
      <c r="B12327" s="9"/>
    </row>
    <row r="12328" spans="2:2" ht="15.75" customHeight="1" x14ac:dyDescent="0.2">
      <c r="B12328" s="9"/>
    </row>
    <row r="12329" spans="2:2" ht="15.75" customHeight="1" x14ac:dyDescent="0.2">
      <c r="B12329" s="9"/>
    </row>
    <row r="12330" spans="2:2" ht="15.75" customHeight="1" x14ac:dyDescent="0.2">
      <c r="B12330" s="9"/>
    </row>
    <row r="12331" spans="2:2" ht="15.75" customHeight="1" x14ac:dyDescent="0.2">
      <c r="B12331" s="9"/>
    </row>
    <row r="12332" spans="2:2" ht="15.75" customHeight="1" x14ac:dyDescent="0.2">
      <c r="B12332" s="9"/>
    </row>
    <row r="12333" spans="2:2" ht="15.75" customHeight="1" x14ac:dyDescent="0.2">
      <c r="B12333" s="9"/>
    </row>
    <row r="12334" spans="2:2" ht="15.75" customHeight="1" x14ac:dyDescent="0.2">
      <c r="B12334" s="9"/>
    </row>
    <row r="12335" spans="2:2" ht="15.75" customHeight="1" x14ac:dyDescent="0.2">
      <c r="B12335" s="9"/>
    </row>
    <row r="12336" spans="2:2" ht="15.75" customHeight="1" x14ac:dyDescent="0.2">
      <c r="B12336" s="9"/>
    </row>
    <row r="12337" spans="2:2" ht="15.75" customHeight="1" x14ac:dyDescent="0.2">
      <c r="B12337" s="9"/>
    </row>
    <row r="12338" spans="2:2" ht="15.75" customHeight="1" x14ac:dyDescent="0.2">
      <c r="B12338" s="9"/>
    </row>
    <row r="12339" spans="2:2" ht="15.75" customHeight="1" x14ac:dyDescent="0.2">
      <c r="B12339" s="9"/>
    </row>
    <row r="12340" spans="2:2" ht="15.75" customHeight="1" x14ac:dyDescent="0.2">
      <c r="B12340" s="9"/>
    </row>
    <row r="12341" spans="2:2" ht="15.75" customHeight="1" x14ac:dyDescent="0.2">
      <c r="B12341" s="9"/>
    </row>
    <row r="12342" spans="2:2" ht="15.75" customHeight="1" x14ac:dyDescent="0.2">
      <c r="B12342" s="9"/>
    </row>
    <row r="12343" spans="2:2" ht="15.75" customHeight="1" x14ac:dyDescent="0.2">
      <c r="B12343" s="9"/>
    </row>
    <row r="12344" spans="2:2" ht="15.75" customHeight="1" x14ac:dyDescent="0.2">
      <c r="B12344" s="9"/>
    </row>
    <row r="12345" spans="2:2" ht="15.75" customHeight="1" x14ac:dyDescent="0.2">
      <c r="B12345" s="9"/>
    </row>
    <row r="12346" spans="2:2" ht="15.75" customHeight="1" x14ac:dyDescent="0.2">
      <c r="B12346" s="9"/>
    </row>
    <row r="12347" spans="2:2" ht="15.75" customHeight="1" x14ac:dyDescent="0.2">
      <c r="B12347" s="9"/>
    </row>
    <row r="12348" spans="2:2" ht="15.75" customHeight="1" x14ac:dyDescent="0.2">
      <c r="B12348" s="9"/>
    </row>
    <row r="12349" spans="2:2" ht="15.75" customHeight="1" x14ac:dyDescent="0.2">
      <c r="B12349" s="9"/>
    </row>
    <row r="12350" spans="2:2" ht="15.75" customHeight="1" x14ac:dyDescent="0.2">
      <c r="B12350" s="9"/>
    </row>
    <row r="12351" spans="2:2" ht="15.75" customHeight="1" x14ac:dyDescent="0.2">
      <c r="B12351" s="9"/>
    </row>
    <row r="12352" spans="2:2" ht="15.75" customHeight="1" x14ac:dyDescent="0.2">
      <c r="B12352" s="9"/>
    </row>
    <row r="12353" spans="2:2" ht="15.75" customHeight="1" x14ac:dyDescent="0.2">
      <c r="B12353" s="9"/>
    </row>
    <row r="12354" spans="2:2" ht="15.75" customHeight="1" x14ac:dyDescent="0.2">
      <c r="B12354" s="9"/>
    </row>
    <row r="12355" spans="2:2" ht="15.75" customHeight="1" x14ac:dyDescent="0.2">
      <c r="B12355" s="9"/>
    </row>
    <row r="12356" spans="2:2" ht="15.75" customHeight="1" x14ac:dyDescent="0.2">
      <c r="B12356" s="9"/>
    </row>
    <row r="12357" spans="2:2" ht="15.75" customHeight="1" x14ac:dyDescent="0.2">
      <c r="B12357" s="9"/>
    </row>
    <row r="12358" spans="2:2" ht="15.75" customHeight="1" x14ac:dyDescent="0.2">
      <c r="B12358" s="9"/>
    </row>
    <row r="12359" spans="2:2" ht="15.75" customHeight="1" x14ac:dyDescent="0.2">
      <c r="B12359" s="9"/>
    </row>
    <row r="12360" spans="2:2" ht="15.75" customHeight="1" x14ac:dyDescent="0.2">
      <c r="B12360" s="9"/>
    </row>
    <row r="12361" spans="2:2" ht="15.75" customHeight="1" x14ac:dyDescent="0.2">
      <c r="B12361" s="9"/>
    </row>
    <row r="12362" spans="2:2" ht="15.75" customHeight="1" x14ac:dyDescent="0.2">
      <c r="B12362" s="9"/>
    </row>
    <row r="12363" spans="2:2" ht="15.75" customHeight="1" x14ac:dyDescent="0.2">
      <c r="B12363" s="9"/>
    </row>
    <row r="12364" spans="2:2" ht="15.75" customHeight="1" x14ac:dyDescent="0.2">
      <c r="B12364" s="9"/>
    </row>
    <row r="12365" spans="2:2" ht="15.75" customHeight="1" x14ac:dyDescent="0.2">
      <c r="B12365" s="9"/>
    </row>
    <row r="12366" spans="2:2" ht="15.75" customHeight="1" x14ac:dyDescent="0.2">
      <c r="B12366" s="9"/>
    </row>
    <row r="12367" spans="2:2" ht="15.75" customHeight="1" x14ac:dyDescent="0.2">
      <c r="B12367" s="9"/>
    </row>
    <row r="12368" spans="2:2" ht="15.75" customHeight="1" x14ac:dyDescent="0.2">
      <c r="B12368" s="9"/>
    </row>
    <row r="12369" spans="2:2" ht="15.75" customHeight="1" x14ac:dyDescent="0.2">
      <c r="B12369" s="9"/>
    </row>
    <row r="12370" spans="2:2" ht="15.75" customHeight="1" x14ac:dyDescent="0.2">
      <c r="B12370" s="9"/>
    </row>
    <row r="12371" spans="2:2" ht="15.75" customHeight="1" x14ac:dyDescent="0.2">
      <c r="B12371" s="9"/>
    </row>
    <row r="12372" spans="2:2" ht="15.75" customHeight="1" x14ac:dyDescent="0.2">
      <c r="B12372" s="9"/>
    </row>
    <row r="12373" spans="2:2" ht="15.75" customHeight="1" x14ac:dyDescent="0.2">
      <c r="B12373" s="9"/>
    </row>
    <row r="12374" spans="2:2" ht="15.75" customHeight="1" x14ac:dyDescent="0.2">
      <c r="B12374" s="9"/>
    </row>
    <row r="12375" spans="2:2" ht="15.75" customHeight="1" x14ac:dyDescent="0.2">
      <c r="B12375" s="9"/>
    </row>
    <row r="12376" spans="2:2" ht="15.75" customHeight="1" x14ac:dyDescent="0.2">
      <c r="B12376" s="9"/>
    </row>
    <row r="12377" spans="2:2" ht="15.75" customHeight="1" x14ac:dyDescent="0.2">
      <c r="B12377" s="9"/>
    </row>
    <row r="12378" spans="2:2" ht="15.75" customHeight="1" x14ac:dyDescent="0.2">
      <c r="B12378" s="9"/>
    </row>
    <row r="12379" spans="2:2" ht="15.75" customHeight="1" x14ac:dyDescent="0.2">
      <c r="B12379" s="9"/>
    </row>
    <row r="12380" spans="2:2" ht="15.75" customHeight="1" x14ac:dyDescent="0.2">
      <c r="B12380" s="9"/>
    </row>
    <row r="12381" spans="2:2" ht="15.75" customHeight="1" x14ac:dyDescent="0.2">
      <c r="B12381" s="9"/>
    </row>
    <row r="12382" spans="2:2" ht="15.75" customHeight="1" x14ac:dyDescent="0.2">
      <c r="B12382" s="9"/>
    </row>
    <row r="12383" spans="2:2" ht="15.75" customHeight="1" x14ac:dyDescent="0.2">
      <c r="B12383" s="9"/>
    </row>
    <row r="12384" spans="2:2" ht="15.75" customHeight="1" x14ac:dyDescent="0.2">
      <c r="B12384" s="9"/>
    </row>
    <row r="12385" spans="2:2" ht="15.75" customHeight="1" x14ac:dyDescent="0.2">
      <c r="B12385" s="9"/>
    </row>
    <row r="12386" spans="2:2" ht="15.75" customHeight="1" x14ac:dyDescent="0.2">
      <c r="B12386" s="9"/>
    </row>
    <row r="12387" spans="2:2" ht="15.75" customHeight="1" x14ac:dyDescent="0.2">
      <c r="B12387" s="9"/>
    </row>
    <row r="12388" spans="2:2" ht="15.75" customHeight="1" x14ac:dyDescent="0.2">
      <c r="B12388" s="9"/>
    </row>
    <row r="12389" spans="2:2" ht="15.75" customHeight="1" x14ac:dyDescent="0.2">
      <c r="B12389" s="9"/>
    </row>
    <row r="12390" spans="2:2" ht="15.75" customHeight="1" x14ac:dyDescent="0.2">
      <c r="B12390" s="9"/>
    </row>
    <row r="12391" spans="2:2" ht="15.75" customHeight="1" x14ac:dyDescent="0.2">
      <c r="B12391" s="9"/>
    </row>
    <row r="12392" spans="2:2" ht="15.75" customHeight="1" x14ac:dyDescent="0.2">
      <c r="B12392" s="9"/>
    </row>
    <row r="12393" spans="2:2" ht="15.75" customHeight="1" x14ac:dyDescent="0.2">
      <c r="B12393" s="9"/>
    </row>
    <row r="12394" spans="2:2" ht="15.75" customHeight="1" x14ac:dyDescent="0.2">
      <c r="B12394" s="9"/>
    </row>
    <row r="12395" spans="2:2" ht="15.75" customHeight="1" x14ac:dyDescent="0.2">
      <c r="B12395" s="9"/>
    </row>
    <row r="12396" spans="2:2" ht="15.75" customHeight="1" x14ac:dyDescent="0.2">
      <c r="B12396" s="9"/>
    </row>
    <row r="12397" spans="2:2" ht="15.75" customHeight="1" x14ac:dyDescent="0.2">
      <c r="B12397" s="9"/>
    </row>
    <row r="12398" spans="2:2" ht="15.75" customHeight="1" x14ac:dyDescent="0.2">
      <c r="B12398" s="9"/>
    </row>
    <row r="12399" spans="2:2" ht="15.75" customHeight="1" x14ac:dyDescent="0.2">
      <c r="B12399" s="9"/>
    </row>
    <row r="12400" spans="2:2" ht="15.75" customHeight="1" x14ac:dyDescent="0.2">
      <c r="B12400" s="9"/>
    </row>
    <row r="12401" spans="2:2" ht="15.75" customHeight="1" x14ac:dyDescent="0.2">
      <c r="B12401" s="9"/>
    </row>
    <row r="12402" spans="2:2" ht="15.75" customHeight="1" x14ac:dyDescent="0.2">
      <c r="B12402" s="9"/>
    </row>
    <row r="12403" spans="2:2" ht="15.75" customHeight="1" x14ac:dyDescent="0.2">
      <c r="B12403" s="9"/>
    </row>
    <row r="12404" spans="2:2" ht="15.75" customHeight="1" x14ac:dyDescent="0.2">
      <c r="B12404" s="9"/>
    </row>
    <row r="12405" spans="2:2" ht="15.75" customHeight="1" x14ac:dyDescent="0.2">
      <c r="B12405" s="9"/>
    </row>
    <row r="12406" spans="2:2" ht="15.75" customHeight="1" x14ac:dyDescent="0.2">
      <c r="B12406" s="9"/>
    </row>
    <row r="12407" spans="2:2" ht="15.75" customHeight="1" x14ac:dyDescent="0.2">
      <c r="B12407" s="9"/>
    </row>
    <row r="12408" spans="2:2" ht="15.75" customHeight="1" x14ac:dyDescent="0.2">
      <c r="B12408" s="9"/>
    </row>
    <row r="12409" spans="2:2" ht="15.75" customHeight="1" x14ac:dyDescent="0.2">
      <c r="B12409" s="9"/>
    </row>
    <row r="12410" spans="2:2" ht="15.75" customHeight="1" x14ac:dyDescent="0.2">
      <c r="B12410" s="9"/>
    </row>
    <row r="12411" spans="2:2" ht="15.75" customHeight="1" x14ac:dyDescent="0.2">
      <c r="B12411" s="9"/>
    </row>
    <row r="12412" spans="2:2" ht="15.75" customHeight="1" x14ac:dyDescent="0.2">
      <c r="B12412" s="9"/>
    </row>
    <row r="12413" spans="2:2" ht="15.75" customHeight="1" x14ac:dyDescent="0.2">
      <c r="B12413" s="9"/>
    </row>
    <row r="12414" spans="2:2" ht="15.75" customHeight="1" x14ac:dyDescent="0.2">
      <c r="B12414" s="9"/>
    </row>
    <row r="12415" spans="2:2" ht="15.75" customHeight="1" x14ac:dyDescent="0.2">
      <c r="B12415" s="9"/>
    </row>
    <row r="12416" spans="2:2" ht="15.75" customHeight="1" x14ac:dyDescent="0.2">
      <c r="B12416" s="9"/>
    </row>
    <row r="12417" spans="2:2" ht="15.75" customHeight="1" x14ac:dyDescent="0.2">
      <c r="B12417" s="9"/>
    </row>
    <row r="12418" spans="2:2" ht="15.75" customHeight="1" x14ac:dyDescent="0.2">
      <c r="B12418" s="9"/>
    </row>
    <row r="12419" spans="2:2" ht="15.75" customHeight="1" x14ac:dyDescent="0.2">
      <c r="B12419" s="9"/>
    </row>
    <row r="12420" spans="2:2" ht="15.75" customHeight="1" x14ac:dyDescent="0.2">
      <c r="B12420" s="9"/>
    </row>
    <row r="12421" spans="2:2" ht="15.75" customHeight="1" x14ac:dyDescent="0.2">
      <c r="B12421" s="9"/>
    </row>
    <row r="12422" spans="2:2" ht="15.75" customHeight="1" x14ac:dyDescent="0.2">
      <c r="B12422" s="9"/>
    </row>
    <row r="12423" spans="2:2" ht="15.75" customHeight="1" x14ac:dyDescent="0.2">
      <c r="B12423" s="9"/>
    </row>
    <row r="12424" spans="2:2" ht="15.75" customHeight="1" x14ac:dyDescent="0.2">
      <c r="B12424" s="9"/>
    </row>
    <row r="12425" spans="2:2" ht="15.75" customHeight="1" x14ac:dyDescent="0.2">
      <c r="B12425" s="9"/>
    </row>
    <row r="12426" spans="2:2" ht="15.75" customHeight="1" x14ac:dyDescent="0.2">
      <c r="B12426" s="9"/>
    </row>
    <row r="12427" spans="2:2" ht="15.75" customHeight="1" x14ac:dyDescent="0.2">
      <c r="B12427" s="9"/>
    </row>
    <row r="12428" spans="2:2" ht="15.75" customHeight="1" x14ac:dyDescent="0.2">
      <c r="B12428" s="9"/>
    </row>
    <row r="12429" spans="2:2" ht="15.75" customHeight="1" x14ac:dyDescent="0.2">
      <c r="B12429" s="9"/>
    </row>
    <row r="12430" spans="2:2" ht="15.75" customHeight="1" x14ac:dyDescent="0.2">
      <c r="B12430" s="9"/>
    </row>
    <row r="12431" spans="2:2" ht="15.75" customHeight="1" x14ac:dyDescent="0.2">
      <c r="B12431" s="9"/>
    </row>
    <row r="12432" spans="2:2" ht="15.75" customHeight="1" x14ac:dyDescent="0.2">
      <c r="B12432" s="9"/>
    </row>
    <row r="12433" spans="2:2" ht="15.75" customHeight="1" x14ac:dyDescent="0.2">
      <c r="B12433" s="9"/>
    </row>
    <row r="12434" spans="2:2" ht="15.75" customHeight="1" x14ac:dyDescent="0.2">
      <c r="B12434" s="9"/>
    </row>
    <row r="12435" spans="2:2" ht="15.75" customHeight="1" x14ac:dyDescent="0.2">
      <c r="B12435" s="9"/>
    </row>
    <row r="12436" spans="2:2" ht="15.75" customHeight="1" x14ac:dyDescent="0.2">
      <c r="B12436" s="9"/>
    </row>
    <row r="12437" spans="2:2" ht="15.75" customHeight="1" x14ac:dyDescent="0.2">
      <c r="B12437" s="9"/>
    </row>
    <row r="12438" spans="2:2" ht="15.75" customHeight="1" x14ac:dyDescent="0.2">
      <c r="B12438" s="9"/>
    </row>
    <row r="12439" spans="2:2" ht="15.75" customHeight="1" x14ac:dyDescent="0.2">
      <c r="B12439" s="9"/>
    </row>
    <row r="12440" spans="2:2" ht="15.75" customHeight="1" x14ac:dyDescent="0.2">
      <c r="B12440" s="9"/>
    </row>
    <row r="12441" spans="2:2" ht="15.75" customHeight="1" x14ac:dyDescent="0.2">
      <c r="B12441" s="9"/>
    </row>
    <row r="12442" spans="2:2" ht="15.75" customHeight="1" x14ac:dyDescent="0.2">
      <c r="B12442" s="9"/>
    </row>
    <row r="12443" spans="2:2" ht="15.75" customHeight="1" x14ac:dyDescent="0.2">
      <c r="B12443" s="9"/>
    </row>
    <row r="12444" spans="2:2" ht="15.75" customHeight="1" x14ac:dyDescent="0.2">
      <c r="B12444" s="9"/>
    </row>
    <row r="12445" spans="2:2" ht="15.75" customHeight="1" x14ac:dyDescent="0.2">
      <c r="B12445" s="9"/>
    </row>
    <row r="12446" spans="2:2" ht="15.75" customHeight="1" x14ac:dyDescent="0.2">
      <c r="B12446" s="9"/>
    </row>
    <row r="12447" spans="2:2" ht="15.75" customHeight="1" x14ac:dyDescent="0.2">
      <c r="B12447" s="9"/>
    </row>
    <row r="12448" spans="2:2" ht="15.75" customHeight="1" x14ac:dyDescent="0.2">
      <c r="B12448" s="9"/>
    </row>
    <row r="12449" spans="2:2" ht="15.75" customHeight="1" x14ac:dyDescent="0.2">
      <c r="B12449" s="9"/>
    </row>
    <row r="12450" spans="2:2" ht="15.75" customHeight="1" x14ac:dyDescent="0.2">
      <c r="B12450" s="9"/>
    </row>
    <row r="12451" spans="2:2" ht="15.75" customHeight="1" x14ac:dyDescent="0.2">
      <c r="B12451" s="9"/>
    </row>
    <row r="12452" spans="2:2" ht="15.75" customHeight="1" x14ac:dyDescent="0.2">
      <c r="B12452" s="9"/>
    </row>
    <row r="12453" spans="2:2" ht="15.75" customHeight="1" x14ac:dyDescent="0.2">
      <c r="B12453" s="9"/>
    </row>
    <row r="12454" spans="2:2" ht="15.75" customHeight="1" x14ac:dyDescent="0.2">
      <c r="B12454" s="9"/>
    </row>
    <row r="12455" spans="2:2" ht="15.75" customHeight="1" x14ac:dyDescent="0.2">
      <c r="B12455" s="9"/>
    </row>
    <row r="12456" spans="2:2" ht="15.75" customHeight="1" x14ac:dyDescent="0.2">
      <c r="B12456" s="9"/>
    </row>
    <row r="12457" spans="2:2" ht="15.75" customHeight="1" x14ac:dyDescent="0.2">
      <c r="B12457" s="9"/>
    </row>
    <row r="12458" spans="2:2" ht="15.75" customHeight="1" x14ac:dyDescent="0.2">
      <c r="B12458" s="9"/>
    </row>
    <row r="12459" spans="2:2" ht="15.75" customHeight="1" x14ac:dyDescent="0.2">
      <c r="B12459" s="9"/>
    </row>
    <row r="12460" spans="2:2" ht="15.75" customHeight="1" x14ac:dyDescent="0.2">
      <c r="B12460" s="9"/>
    </row>
    <row r="12461" spans="2:2" ht="15.75" customHeight="1" x14ac:dyDescent="0.2">
      <c r="B12461" s="9"/>
    </row>
    <row r="12462" spans="2:2" ht="15.75" customHeight="1" x14ac:dyDescent="0.2">
      <c r="B12462" s="9"/>
    </row>
    <row r="12463" spans="2:2" ht="15.75" customHeight="1" x14ac:dyDescent="0.2">
      <c r="B12463" s="9"/>
    </row>
    <row r="12464" spans="2:2" ht="15.75" customHeight="1" x14ac:dyDescent="0.2">
      <c r="B12464" s="9"/>
    </row>
    <row r="12465" spans="2:2" ht="15.75" customHeight="1" x14ac:dyDescent="0.2">
      <c r="B12465" s="9"/>
    </row>
    <row r="12466" spans="2:2" ht="15.75" customHeight="1" x14ac:dyDescent="0.2">
      <c r="B12466" s="9"/>
    </row>
    <row r="12467" spans="2:2" ht="15.75" customHeight="1" x14ac:dyDescent="0.2">
      <c r="B12467" s="9"/>
    </row>
    <row r="12468" spans="2:2" ht="15.75" customHeight="1" x14ac:dyDescent="0.2">
      <c r="B12468" s="9"/>
    </row>
    <row r="12469" spans="2:2" ht="15.75" customHeight="1" x14ac:dyDescent="0.2">
      <c r="B12469" s="9"/>
    </row>
    <row r="12470" spans="2:2" ht="15.75" customHeight="1" x14ac:dyDescent="0.2">
      <c r="B12470" s="9"/>
    </row>
    <row r="12471" spans="2:2" ht="15.75" customHeight="1" x14ac:dyDescent="0.2">
      <c r="B12471" s="9"/>
    </row>
    <row r="12472" spans="2:2" ht="15.75" customHeight="1" x14ac:dyDescent="0.2">
      <c r="B12472" s="9"/>
    </row>
    <row r="12473" spans="2:2" ht="15.75" customHeight="1" x14ac:dyDescent="0.2">
      <c r="B12473" s="9"/>
    </row>
    <row r="12474" spans="2:2" ht="15.75" customHeight="1" x14ac:dyDescent="0.2">
      <c r="B12474" s="9"/>
    </row>
    <row r="12475" spans="2:2" ht="15.75" customHeight="1" x14ac:dyDescent="0.2">
      <c r="B12475" s="9"/>
    </row>
    <row r="12476" spans="2:2" ht="15.75" customHeight="1" x14ac:dyDescent="0.2">
      <c r="B12476" s="9"/>
    </row>
    <row r="12477" spans="2:2" ht="15.75" customHeight="1" x14ac:dyDescent="0.2">
      <c r="B12477" s="9"/>
    </row>
    <row r="12478" spans="2:2" ht="15.75" customHeight="1" x14ac:dyDescent="0.2">
      <c r="B12478" s="9"/>
    </row>
    <row r="12479" spans="2:2" ht="15.75" customHeight="1" x14ac:dyDescent="0.2">
      <c r="B12479" s="9"/>
    </row>
    <row r="12480" spans="2:2" ht="15.75" customHeight="1" x14ac:dyDescent="0.2">
      <c r="B12480" s="9"/>
    </row>
    <row r="12481" spans="2:2" ht="15.75" customHeight="1" x14ac:dyDescent="0.2">
      <c r="B12481" s="9"/>
    </row>
    <row r="12482" spans="2:2" ht="15.75" customHeight="1" x14ac:dyDescent="0.2">
      <c r="B12482" s="9"/>
    </row>
    <row r="12483" spans="2:2" ht="15.75" customHeight="1" x14ac:dyDescent="0.2">
      <c r="B12483" s="9"/>
    </row>
    <row r="12484" spans="2:2" ht="15.75" customHeight="1" x14ac:dyDescent="0.2">
      <c r="B12484" s="9"/>
    </row>
    <row r="12485" spans="2:2" ht="15.75" customHeight="1" x14ac:dyDescent="0.2">
      <c r="B12485" s="9"/>
    </row>
    <row r="12486" spans="2:2" ht="15.75" customHeight="1" x14ac:dyDescent="0.2">
      <c r="B12486" s="9"/>
    </row>
    <row r="12487" spans="2:2" ht="15.75" customHeight="1" x14ac:dyDescent="0.2">
      <c r="B12487" s="9"/>
    </row>
    <row r="12488" spans="2:2" ht="15.75" customHeight="1" x14ac:dyDescent="0.2">
      <c r="B12488" s="9"/>
    </row>
    <row r="12489" spans="2:2" ht="15.75" customHeight="1" x14ac:dyDescent="0.2">
      <c r="B12489" s="9"/>
    </row>
    <row r="12490" spans="2:2" ht="15.75" customHeight="1" x14ac:dyDescent="0.2">
      <c r="B12490" s="9"/>
    </row>
    <row r="12491" spans="2:2" ht="15.75" customHeight="1" x14ac:dyDescent="0.2">
      <c r="B12491" s="9"/>
    </row>
    <row r="12492" spans="2:2" ht="15.75" customHeight="1" x14ac:dyDescent="0.2">
      <c r="B12492" s="9"/>
    </row>
    <row r="12493" spans="2:2" ht="15.75" customHeight="1" x14ac:dyDescent="0.2">
      <c r="B12493" s="9"/>
    </row>
    <row r="12494" spans="2:2" ht="15.75" customHeight="1" x14ac:dyDescent="0.2">
      <c r="B12494" s="9"/>
    </row>
    <row r="12495" spans="2:2" ht="15.75" customHeight="1" x14ac:dyDescent="0.2">
      <c r="B12495" s="9"/>
    </row>
    <row r="12496" spans="2:2" ht="15.75" customHeight="1" x14ac:dyDescent="0.2">
      <c r="B12496" s="9"/>
    </row>
    <row r="12497" spans="2:2" ht="15.75" customHeight="1" x14ac:dyDescent="0.2">
      <c r="B12497" s="9"/>
    </row>
    <row r="12498" spans="2:2" ht="15.75" customHeight="1" x14ac:dyDescent="0.2">
      <c r="B12498" s="9"/>
    </row>
    <row r="12499" spans="2:2" ht="15.75" customHeight="1" x14ac:dyDescent="0.2">
      <c r="B12499" s="9"/>
    </row>
    <row r="12500" spans="2:2" ht="15.75" customHeight="1" x14ac:dyDescent="0.2">
      <c r="B12500" s="9"/>
    </row>
    <row r="12501" spans="2:2" ht="15.75" customHeight="1" x14ac:dyDescent="0.2">
      <c r="B12501" s="9"/>
    </row>
    <row r="12502" spans="2:2" ht="15.75" customHeight="1" x14ac:dyDescent="0.2">
      <c r="B12502" s="9"/>
    </row>
    <row r="12503" spans="2:2" ht="15.75" customHeight="1" x14ac:dyDescent="0.2">
      <c r="B12503" s="9"/>
    </row>
    <row r="12504" spans="2:2" ht="15.75" customHeight="1" x14ac:dyDescent="0.2">
      <c r="B12504" s="9"/>
    </row>
    <row r="12505" spans="2:2" ht="15.75" customHeight="1" x14ac:dyDescent="0.2">
      <c r="B12505" s="9"/>
    </row>
    <row r="12506" spans="2:2" ht="15.75" customHeight="1" x14ac:dyDescent="0.2">
      <c r="B12506" s="9"/>
    </row>
    <row r="12507" spans="2:2" ht="15.75" customHeight="1" x14ac:dyDescent="0.2">
      <c r="B12507" s="9"/>
    </row>
    <row r="12508" spans="2:2" ht="15.75" customHeight="1" x14ac:dyDescent="0.2">
      <c r="B12508" s="9"/>
    </row>
    <row r="12509" spans="2:2" ht="15.75" customHeight="1" x14ac:dyDescent="0.2">
      <c r="B12509" s="9"/>
    </row>
    <row r="12510" spans="2:2" ht="15.75" customHeight="1" x14ac:dyDescent="0.2">
      <c r="B12510" s="9"/>
    </row>
    <row r="12511" spans="2:2" ht="15.75" customHeight="1" x14ac:dyDescent="0.2">
      <c r="B12511" s="9"/>
    </row>
    <row r="12512" spans="2:2" ht="15.75" customHeight="1" x14ac:dyDescent="0.2">
      <c r="B12512" s="9"/>
    </row>
    <row r="12513" spans="2:2" ht="15.75" customHeight="1" x14ac:dyDescent="0.2">
      <c r="B12513" s="9"/>
    </row>
    <row r="12514" spans="2:2" ht="15.75" customHeight="1" x14ac:dyDescent="0.2">
      <c r="B12514" s="9"/>
    </row>
    <row r="12515" spans="2:2" ht="15.75" customHeight="1" x14ac:dyDescent="0.2">
      <c r="B12515" s="9"/>
    </row>
    <row r="12516" spans="2:2" ht="15.75" customHeight="1" x14ac:dyDescent="0.2">
      <c r="B12516" s="9"/>
    </row>
    <row r="12517" spans="2:2" ht="15.75" customHeight="1" x14ac:dyDescent="0.2">
      <c r="B12517" s="9"/>
    </row>
    <row r="12518" spans="2:2" ht="15.75" customHeight="1" x14ac:dyDescent="0.2">
      <c r="B12518" s="9"/>
    </row>
    <row r="12519" spans="2:2" ht="15.75" customHeight="1" x14ac:dyDescent="0.2">
      <c r="B12519" s="9"/>
    </row>
    <row r="12520" spans="2:2" ht="15.75" customHeight="1" x14ac:dyDescent="0.2">
      <c r="B12520" s="9"/>
    </row>
    <row r="12521" spans="2:2" ht="15.75" customHeight="1" x14ac:dyDescent="0.2">
      <c r="B12521" s="9"/>
    </row>
    <row r="12522" spans="2:2" ht="15.75" customHeight="1" x14ac:dyDescent="0.2">
      <c r="B12522" s="9"/>
    </row>
    <row r="12523" spans="2:2" ht="15.75" customHeight="1" x14ac:dyDescent="0.2">
      <c r="B12523" s="9"/>
    </row>
    <row r="12524" spans="2:2" ht="15.75" customHeight="1" x14ac:dyDescent="0.2">
      <c r="B12524" s="9"/>
    </row>
    <row r="12525" spans="2:2" ht="15.75" customHeight="1" x14ac:dyDescent="0.2">
      <c r="B12525" s="9"/>
    </row>
    <row r="12526" spans="2:2" ht="15.75" customHeight="1" x14ac:dyDescent="0.2">
      <c r="B12526" s="9"/>
    </row>
    <row r="12527" spans="2:2" ht="15.75" customHeight="1" x14ac:dyDescent="0.2">
      <c r="B12527" s="9"/>
    </row>
    <row r="12528" spans="2:2" ht="15.75" customHeight="1" x14ac:dyDescent="0.2">
      <c r="B12528" s="9"/>
    </row>
    <row r="12529" spans="2:2" ht="15.75" customHeight="1" x14ac:dyDescent="0.2">
      <c r="B12529" s="9"/>
    </row>
    <row r="12530" spans="2:2" ht="15.75" customHeight="1" x14ac:dyDescent="0.2">
      <c r="B12530" s="9"/>
    </row>
    <row r="12531" spans="2:2" ht="15.75" customHeight="1" x14ac:dyDescent="0.2">
      <c r="B12531" s="9"/>
    </row>
    <row r="12532" spans="2:2" ht="15.75" customHeight="1" x14ac:dyDescent="0.2">
      <c r="B12532" s="9"/>
    </row>
    <row r="12533" spans="2:2" ht="15.75" customHeight="1" x14ac:dyDescent="0.2">
      <c r="B12533" s="9"/>
    </row>
    <row r="12534" spans="2:2" ht="15.75" customHeight="1" x14ac:dyDescent="0.2">
      <c r="B12534" s="9"/>
    </row>
    <row r="12535" spans="2:2" ht="15.75" customHeight="1" x14ac:dyDescent="0.2">
      <c r="B12535" s="9"/>
    </row>
    <row r="12536" spans="2:2" ht="15.75" customHeight="1" x14ac:dyDescent="0.2">
      <c r="B12536" s="9"/>
    </row>
    <row r="12537" spans="2:2" ht="15.75" customHeight="1" x14ac:dyDescent="0.2">
      <c r="B12537" s="9"/>
    </row>
    <row r="12538" spans="2:2" ht="15.75" customHeight="1" x14ac:dyDescent="0.2">
      <c r="B12538" s="9"/>
    </row>
    <row r="12539" spans="2:2" ht="15.75" customHeight="1" x14ac:dyDescent="0.2">
      <c r="B12539" s="9"/>
    </row>
    <row r="12540" spans="2:2" ht="15.75" customHeight="1" x14ac:dyDescent="0.2">
      <c r="B12540" s="9"/>
    </row>
    <row r="12541" spans="2:2" ht="15.75" customHeight="1" x14ac:dyDescent="0.2">
      <c r="B12541" s="9"/>
    </row>
    <row r="12542" spans="2:2" ht="15.75" customHeight="1" x14ac:dyDescent="0.2">
      <c r="B12542" s="9"/>
    </row>
    <row r="12543" spans="2:2" ht="15.75" customHeight="1" x14ac:dyDescent="0.2">
      <c r="B12543" s="9"/>
    </row>
    <row r="12544" spans="2:2" ht="15.75" customHeight="1" x14ac:dyDescent="0.2">
      <c r="B12544" s="9"/>
    </row>
    <row r="12545" spans="2:2" ht="15.75" customHeight="1" x14ac:dyDescent="0.2">
      <c r="B12545" s="9"/>
    </row>
    <row r="12546" spans="2:2" ht="15.75" customHeight="1" x14ac:dyDescent="0.2">
      <c r="B12546" s="9"/>
    </row>
    <row r="12547" spans="2:2" ht="15.75" customHeight="1" x14ac:dyDescent="0.2">
      <c r="B12547" s="9"/>
    </row>
    <row r="12548" spans="2:2" ht="15.75" customHeight="1" x14ac:dyDescent="0.2">
      <c r="B12548" s="9"/>
    </row>
    <row r="12549" spans="2:2" ht="15.75" customHeight="1" x14ac:dyDescent="0.2">
      <c r="B12549" s="9"/>
    </row>
    <row r="12550" spans="2:2" ht="15.75" customHeight="1" x14ac:dyDescent="0.2">
      <c r="B12550" s="9"/>
    </row>
    <row r="12551" spans="2:2" ht="15.75" customHeight="1" x14ac:dyDescent="0.2">
      <c r="B12551" s="9"/>
    </row>
    <row r="12552" spans="2:2" ht="15.75" customHeight="1" x14ac:dyDescent="0.2">
      <c r="B12552" s="9"/>
    </row>
    <row r="12553" spans="2:2" ht="15.75" customHeight="1" x14ac:dyDescent="0.2">
      <c r="B12553" s="9"/>
    </row>
    <row r="12554" spans="2:2" ht="15.75" customHeight="1" x14ac:dyDescent="0.2">
      <c r="B12554" s="9"/>
    </row>
    <row r="12555" spans="2:2" ht="15.75" customHeight="1" x14ac:dyDescent="0.2">
      <c r="B12555" s="9"/>
    </row>
    <row r="12556" spans="2:2" ht="15.75" customHeight="1" x14ac:dyDescent="0.2">
      <c r="B12556" s="9"/>
    </row>
    <row r="12557" spans="2:2" ht="15.75" customHeight="1" x14ac:dyDescent="0.2">
      <c r="B12557" s="9"/>
    </row>
    <row r="12558" spans="2:2" ht="15.75" customHeight="1" x14ac:dyDescent="0.2">
      <c r="B12558" s="9"/>
    </row>
    <row r="12559" spans="2:2" ht="15.75" customHeight="1" x14ac:dyDescent="0.2">
      <c r="B12559" s="9"/>
    </row>
    <row r="12560" spans="2:2" ht="15.75" customHeight="1" x14ac:dyDescent="0.2">
      <c r="B12560" s="9"/>
    </row>
    <row r="12561" spans="2:2" ht="15.75" customHeight="1" x14ac:dyDescent="0.2">
      <c r="B12561" s="9"/>
    </row>
    <row r="12562" spans="2:2" ht="15.75" customHeight="1" x14ac:dyDescent="0.2">
      <c r="B12562" s="9"/>
    </row>
    <row r="12563" spans="2:2" ht="15.75" customHeight="1" x14ac:dyDescent="0.2">
      <c r="B12563" s="9"/>
    </row>
    <row r="12564" spans="2:2" ht="15.75" customHeight="1" x14ac:dyDescent="0.2">
      <c r="B12564" s="9"/>
    </row>
    <row r="12565" spans="2:2" ht="15.75" customHeight="1" x14ac:dyDescent="0.2">
      <c r="B12565" s="9"/>
    </row>
    <row r="12566" spans="2:2" ht="15.75" customHeight="1" x14ac:dyDescent="0.2">
      <c r="B12566" s="9"/>
    </row>
    <row r="12567" spans="2:2" ht="15.75" customHeight="1" x14ac:dyDescent="0.2">
      <c r="B12567" s="9"/>
    </row>
    <row r="12568" spans="2:2" ht="15.75" customHeight="1" x14ac:dyDescent="0.2">
      <c r="B12568" s="9"/>
    </row>
    <row r="12569" spans="2:2" ht="15.75" customHeight="1" x14ac:dyDescent="0.2">
      <c r="B12569" s="9"/>
    </row>
    <row r="12570" spans="2:2" ht="15.75" customHeight="1" x14ac:dyDescent="0.2">
      <c r="B12570" s="9"/>
    </row>
    <row r="12571" spans="2:2" ht="15.75" customHeight="1" x14ac:dyDescent="0.2">
      <c r="B12571" s="9"/>
    </row>
    <row r="12572" spans="2:2" ht="15.75" customHeight="1" x14ac:dyDescent="0.2">
      <c r="B12572" s="9"/>
    </row>
    <row r="12573" spans="2:2" ht="15.75" customHeight="1" x14ac:dyDescent="0.2">
      <c r="B12573" s="9"/>
    </row>
    <row r="12574" spans="2:2" ht="15.75" customHeight="1" x14ac:dyDescent="0.2">
      <c r="B12574" s="9"/>
    </row>
    <row r="12575" spans="2:2" ht="15.75" customHeight="1" x14ac:dyDescent="0.2">
      <c r="B12575" s="9"/>
    </row>
    <row r="12576" spans="2:2" ht="15.75" customHeight="1" x14ac:dyDescent="0.2">
      <c r="B12576" s="9"/>
    </row>
    <row r="12577" spans="2:2" ht="15.75" customHeight="1" x14ac:dyDescent="0.2">
      <c r="B12577" s="9"/>
    </row>
    <row r="12578" spans="2:2" ht="15.75" customHeight="1" x14ac:dyDescent="0.2">
      <c r="B12578" s="9"/>
    </row>
    <row r="12579" spans="2:2" ht="15.75" customHeight="1" x14ac:dyDescent="0.2">
      <c r="B12579" s="9"/>
    </row>
    <row r="12580" spans="2:2" ht="15.75" customHeight="1" x14ac:dyDescent="0.2">
      <c r="B12580" s="9"/>
    </row>
    <row r="12581" spans="2:2" ht="15.75" customHeight="1" x14ac:dyDescent="0.2">
      <c r="B12581" s="9"/>
    </row>
    <row r="12582" spans="2:2" ht="15.75" customHeight="1" x14ac:dyDescent="0.2">
      <c r="B12582" s="9"/>
    </row>
    <row r="12583" spans="2:2" ht="15.75" customHeight="1" x14ac:dyDescent="0.2">
      <c r="B12583" s="9"/>
    </row>
    <row r="12584" spans="2:2" ht="15.75" customHeight="1" x14ac:dyDescent="0.2">
      <c r="B12584" s="9"/>
    </row>
    <row r="12585" spans="2:2" ht="15.75" customHeight="1" x14ac:dyDescent="0.2">
      <c r="B12585" s="9"/>
    </row>
    <row r="12586" spans="2:2" ht="15.75" customHeight="1" x14ac:dyDescent="0.2">
      <c r="B12586" s="9"/>
    </row>
    <row r="12587" spans="2:2" ht="15.75" customHeight="1" x14ac:dyDescent="0.2">
      <c r="B12587" s="9"/>
    </row>
    <row r="12588" spans="2:2" ht="15.75" customHeight="1" x14ac:dyDescent="0.2">
      <c r="B12588" s="9"/>
    </row>
    <row r="12589" spans="2:2" ht="15.75" customHeight="1" x14ac:dyDescent="0.2">
      <c r="B12589" s="9"/>
    </row>
    <row r="12590" spans="2:2" ht="15.75" customHeight="1" x14ac:dyDescent="0.2">
      <c r="B12590" s="9"/>
    </row>
    <row r="12591" spans="2:2" ht="15.75" customHeight="1" x14ac:dyDescent="0.2">
      <c r="B12591" s="9"/>
    </row>
    <row r="12592" spans="2:2" ht="15.75" customHeight="1" x14ac:dyDescent="0.2">
      <c r="B12592" s="9"/>
    </row>
    <row r="12593" spans="2:2" ht="15.75" customHeight="1" x14ac:dyDescent="0.2">
      <c r="B12593" s="9"/>
    </row>
    <row r="12594" spans="2:2" ht="15.75" customHeight="1" x14ac:dyDescent="0.2">
      <c r="B12594" s="9"/>
    </row>
    <row r="12595" spans="2:2" ht="15.75" customHeight="1" x14ac:dyDescent="0.2">
      <c r="B12595" s="9"/>
    </row>
    <row r="12596" spans="2:2" ht="15.75" customHeight="1" x14ac:dyDescent="0.2">
      <c r="B12596" s="9"/>
    </row>
    <row r="12597" spans="2:2" ht="15.75" customHeight="1" x14ac:dyDescent="0.2">
      <c r="B12597" s="9"/>
    </row>
    <row r="12598" spans="2:2" ht="15.75" customHeight="1" x14ac:dyDescent="0.2">
      <c r="B12598" s="9"/>
    </row>
    <row r="12599" spans="2:2" ht="15.75" customHeight="1" x14ac:dyDescent="0.2">
      <c r="B12599" s="9"/>
    </row>
    <row r="12600" spans="2:2" ht="15.75" customHeight="1" x14ac:dyDescent="0.2">
      <c r="B12600" s="9"/>
    </row>
    <row r="12601" spans="2:2" ht="15.75" customHeight="1" x14ac:dyDescent="0.2">
      <c r="B12601" s="9"/>
    </row>
    <row r="12602" spans="2:2" ht="15.75" customHeight="1" x14ac:dyDescent="0.2">
      <c r="B12602" s="9"/>
    </row>
    <row r="12603" spans="2:2" ht="15.75" customHeight="1" x14ac:dyDescent="0.2">
      <c r="B12603" s="9"/>
    </row>
    <row r="12604" spans="2:2" ht="15.75" customHeight="1" x14ac:dyDescent="0.2">
      <c r="B12604" s="9"/>
    </row>
    <row r="12605" spans="2:2" ht="15.75" customHeight="1" x14ac:dyDescent="0.2">
      <c r="B12605" s="9"/>
    </row>
    <row r="12606" spans="2:2" ht="15.75" customHeight="1" x14ac:dyDescent="0.2">
      <c r="B12606" s="9"/>
    </row>
    <row r="12607" spans="2:2" ht="15.75" customHeight="1" x14ac:dyDescent="0.2">
      <c r="B12607" s="9"/>
    </row>
    <row r="12608" spans="2:2" ht="15.75" customHeight="1" x14ac:dyDescent="0.2">
      <c r="B12608" s="9"/>
    </row>
    <row r="12609" spans="2:2" ht="15.75" customHeight="1" x14ac:dyDescent="0.2">
      <c r="B12609" s="9"/>
    </row>
    <row r="12610" spans="2:2" ht="15.75" customHeight="1" x14ac:dyDescent="0.2">
      <c r="B12610" s="9"/>
    </row>
    <row r="12611" spans="2:2" ht="15.75" customHeight="1" x14ac:dyDescent="0.2">
      <c r="B12611" s="9"/>
    </row>
    <row r="12612" spans="2:2" ht="15.75" customHeight="1" x14ac:dyDescent="0.2">
      <c r="B12612" s="9"/>
    </row>
    <row r="12613" spans="2:2" ht="15.75" customHeight="1" x14ac:dyDescent="0.2">
      <c r="B12613" s="9"/>
    </row>
    <row r="12614" spans="2:2" ht="15.75" customHeight="1" x14ac:dyDescent="0.2">
      <c r="B12614" s="9"/>
    </row>
    <row r="12615" spans="2:2" ht="15.75" customHeight="1" x14ac:dyDescent="0.2">
      <c r="B12615" s="9"/>
    </row>
    <row r="12616" spans="2:2" ht="15.75" customHeight="1" x14ac:dyDescent="0.2">
      <c r="B12616" s="9"/>
    </row>
    <row r="12617" spans="2:2" ht="15.75" customHeight="1" x14ac:dyDescent="0.2">
      <c r="B12617" s="9"/>
    </row>
    <row r="12618" spans="2:2" ht="15.75" customHeight="1" x14ac:dyDescent="0.2">
      <c r="B12618" s="9"/>
    </row>
    <row r="12619" spans="2:2" ht="15.75" customHeight="1" x14ac:dyDescent="0.2">
      <c r="B12619" s="9"/>
    </row>
    <row r="12620" spans="2:2" ht="15.75" customHeight="1" x14ac:dyDescent="0.2">
      <c r="B12620" s="9"/>
    </row>
    <row r="12621" spans="2:2" ht="15.75" customHeight="1" x14ac:dyDescent="0.2">
      <c r="B12621" s="9"/>
    </row>
    <row r="12622" spans="2:2" ht="15.75" customHeight="1" x14ac:dyDescent="0.2">
      <c r="B12622" s="9"/>
    </row>
    <row r="12623" spans="2:2" ht="15.75" customHeight="1" x14ac:dyDescent="0.2">
      <c r="B12623" s="9"/>
    </row>
    <row r="12624" spans="2:2" ht="15.75" customHeight="1" x14ac:dyDescent="0.2">
      <c r="B12624" s="9"/>
    </row>
    <row r="12625" spans="2:2" ht="15.75" customHeight="1" x14ac:dyDescent="0.2">
      <c r="B12625" s="9"/>
    </row>
    <row r="12626" spans="2:2" ht="15.75" customHeight="1" x14ac:dyDescent="0.2">
      <c r="B12626" s="9"/>
    </row>
    <row r="12627" spans="2:2" ht="15.75" customHeight="1" x14ac:dyDescent="0.2">
      <c r="B12627" s="9"/>
    </row>
    <row r="12628" spans="2:2" ht="15.75" customHeight="1" x14ac:dyDescent="0.2">
      <c r="B12628" s="9"/>
    </row>
    <row r="12629" spans="2:2" ht="15.75" customHeight="1" x14ac:dyDescent="0.2">
      <c r="B12629" s="9"/>
    </row>
    <row r="12630" spans="2:2" ht="15.75" customHeight="1" x14ac:dyDescent="0.2">
      <c r="B12630" s="9"/>
    </row>
    <row r="12631" spans="2:2" ht="15.75" customHeight="1" x14ac:dyDescent="0.2">
      <c r="B12631" s="9"/>
    </row>
    <row r="12632" spans="2:2" ht="15.75" customHeight="1" x14ac:dyDescent="0.2">
      <c r="B12632" s="9"/>
    </row>
    <row r="12633" spans="2:2" ht="15.75" customHeight="1" x14ac:dyDescent="0.2">
      <c r="B12633" s="9"/>
    </row>
    <row r="12634" spans="2:2" ht="15.75" customHeight="1" x14ac:dyDescent="0.2">
      <c r="B12634" s="9"/>
    </row>
    <row r="12635" spans="2:2" ht="15.75" customHeight="1" x14ac:dyDescent="0.2">
      <c r="B12635" s="9"/>
    </row>
    <row r="12636" spans="2:2" ht="15.75" customHeight="1" x14ac:dyDescent="0.2">
      <c r="B12636" s="9"/>
    </row>
    <row r="12637" spans="2:2" ht="15.75" customHeight="1" x14ac:dyDescent="0.2">
      <c r="B12637" s="9"/>
    </row>
    <row r="12638" spans="2:2" ht="15.75" customHeight="1" x14ac:dyDescent="0.2">
      <c r="B12638" s="9"/>
    </row>
    <row r="12639" spans="2:2" ht="15.75" customHeight="1" x14ac:dyDescent="0.2">
      <c r="B12639" s="9"/>
    </row>
    <row r="12640" spans="2:2" ht="15.75" customHeight="1" x14ac:dyDescent="0.2">
      <c r="B12640" s="9"/>
    </row>
    <row r="12641" spans="2:2" ht="15.75" customHeight="1" x14ac:dyDescent="0.2">
      <c r="B12641" s="9"/>
    </row>
    <row r="12642" spans="2:2" ht="15.75" customHeight="1" x14ac:dyDescent="0.2">
      <c r="B12642" s="9"/>
    </row>
    <row r="12643" spans="2:2" ht="15.75" customHeight="1" x14ac:dyDescent="0.2">
      <c r="B12643" s="9"/>
    </row>
    <row r="12644" spans="2:2" ht="15.75" customHeight="1" x14ac:dyDescent="0.2">
      <c r="B12644" s="9"/>
    </row>
    <row r="12645" spans="2:2" ht="15.75" customHeight="1" x14ac:dyDescent="0.2">
      <c r="B12645" s="9"/>
    </row>
    <row r="12646" spans="2:2" ht="15.75" customHeight="1" x14ac:dyDescent="0.2">
      <c r="B12646" s="9"/>
    </row>
    <row r="12647" spans="2:2" ht="15.75" customHeight="1" x14ac:dyDescent="0.2">
      <c r="B12647" s="9"/>
    </row>
    <row r="12648" spans="2:2" ht="15.75" customHeight="1" x14ac:dyDescent="0.2">
      <c r="B12648" s="9"/>
    </row>
    <row r="12649" spans="2:2" ht="15.75" customHeight="1" x14ac:dyDescent="0.2">
      <c r="B12649" s="9"/>
    </row>
    <row r="12650" spans="2:2" ht="15.75" customHeight="1" x14ac:dyDescent="0.2">
      <c r="B12650" s="9"/>
    </row>
    <row r="12651" spans="2:2" ht="15.75" customHeight="1" x14ac:dyDescent="0.2">
      <c r="B12651" s="9"/>
    </row>
    <row r="12652" spans="2:2" ht="15.75" customHeight="1" x14ac:dyDescent="0.2">
      <c r="B12652" s="9"/>
    </row>
    <row r="12653" spans="2:2" ht="15.75" customHeight="1" x14ac:dyDescent="0.2">
      <c r="B12653" s="9"/>
    </row>
    <row r="12654" spans="2:2" ht="15.75" customHeight="1" x14ac:dyDescent="0.2">
      <c r="B12654" s="9"/>
    </row>
    <row r="12655" spans="2:2" ht="15.75" customHeight="1" x14ac:dyDescent="0.2">
      <c r="B12655" s="9"/>
    </row>
    <row r="12656" spans="2:2" ht="15.75" customHeight="1" x14ac:dyDescent="0.2">
      <c r="B12656" s="9"/>
    </row>
    <row r="12657" spans="2:2" ht="15.75" customHeight="1" x14ac:dyDescent="0.2">
      <c r="B12657" s="9"/>
    </row>
    <row r="12658" spans="2:2" ht="15.75" customHeight="1" x14ac:dyDescent="0.2">
      <c r="B12658" s="9"/>
    </row>
    <row r="12659" spans="2:2" ht="15.75" customHeight="1" x14ac:dyDescent="0.2">
      <c r="B12659" s="9"/>
    </row>
    <row r="12660" spans="2:2" ht="15.75" customHeight="1" x14ac:dyDescent="0.2">
      <c r="B12660" s="9"/>
    </row>
    <row r="12661" spans="2:2" ht="15.75" customHeight="1" x14ac:dyDescent="0.2">
      <c r="B12661" s="9"/>
    </row>
    <row r="12662" spans="2:2" ht="15.75" customHeight="1" x14ac:dyDescent="0.2">
      <c r="B12662" s="9"/>
    </row>
    <row r="12663" spans="2:2" ht="15.75" customHeight="1" x14ac:dyDescent="0.2">
      <c r="B12663" s="9"/>
    </row>
    <row r="12664" spans="2:2" ht="15.75" customHeight="1" x14ac:dyDescent="0.2">
      <c r="B12664" s="9"/>
    </row>
    <row r="12665" spans="2:2" ht="15.75" customHeight="1" x14ac:dyDescent="0.2">
      <c r="B12665" s="9"/>
    </row>
    <row r="12666" spans="2:2" ht="15.75" customHeight="1" x14ac:dyDescent="0.2">
      <c r="B12666" s="9"/>
    </row>
    <row r="12667" spans="2:2" ht="15.75" customHeight="1" x14ac:dyDescent="0.2">
      <c r="B12667" s="9"/>
    </row>
    <row r="12668" spans="2:2" ht="15.75" customHeight="1" x14ac:dyDescent="0.2">
      <c r="B12668" s="9"/>
    </row>
    <row r="12669" spans="2:2" ht="15.75" customHeight="1" x14ac:dyDescent="0.2">
      <c r="B12669" s="9"/>
    </row>
    <row r="12670" spans="2:2" ht="15.75" customHeight="1" x14ac:dyDescent="0.2">
      <c r="B12670" s="9"/>
    </row>
    <row r="12671" spans="2:2" ht="15.75" customHeight="1" x14ac:dyDescent="0.2">
      <c r="B12671" s="9"/>
    </row>
    <row r="12672" spans="2:2" ht="15.75" customHeight="1" x14ac:dyDescent="0.2">
      <c r="B12672" s="9"/>
    </row>
    <row r="12673" spans="2:2" ht="15.75" customHeight="1" x14ac:dyDescent="0.2">
      <c r="B12673" s="9"/>
    </row>
    <row r="12674" spans="2:2" ht="15.75" customHeight="1" x14ac:dyDescent="0.2">
      <c r="B12674" s="9"/>
    </row>
    <row r="12675" spans="2:2" ht="15.75" customHeight="1" x14ac:dyDescent="0.2">
      <c r="B12675" s="9"/>
    </row>
    <row r="12676" spans="2:2" ht="15.75" customHeight="1" x14ac:dyDescent="0.2">
      <c r="B12676" s="9"/>
    </row>
    <row r="12677" spans="2:2" ht="15.75" customHeight="1" x14ac:dyDescent="0.2">
      <c r="B12677" s="9"/>
    </row>
    <row r="12678" spans="2:2" ht="15.75" customHeight="1" x14ac:dyDescent="0.2">
      <c r="B12678" s="9"/>
    </row>
    <row r="12679" spans="2:2" ht="15.75" customHeight="1" x14ac:dyDescent="0.2">
      <c r="B12679" s="9"/>
    </row>
    <row r="12680" spans="2:2" ht="15.75" customHeight="1" x14ac:dyDescent="0.2">
      <c r="B12680" s="9"/>
    </row>
    <row r="12681" spans="2:2" ht="15.75" customHeight="1" x14ac:dyDescent="0.2">
      <c r="B12681" s="9"/>
    </row>
    <row r="12682" spans="2:2" ht="15.75" customHeight="1" x14ac:dyDescent="0.2">
      <c r="B12682" s="9"/>
    </row>
    <row r="12683" spans="2:2" ht="15.75" customHeight="1" x14ac:dyDescent="0.2">
      <c r="B12683" s="9"/>
    </row>
    <row r="12684" spans="2:2" ht="15.75" customHeight="1" x14ac:dyDescent="0.2">
      <c r="B12684" s="9"/>
    </row>
    <row r="12685" spans="2:2" ht="15.75" customHeight="1" x14ac:dyDescent="0.2">
      <c r="B12685" s="9"/>
    </row>
    <row r="12686" spans="2:2" ht="15.75" customHeight="1" x14ac:dyDescent="0.2">
      <c r="B12686" s="9"/>
    </row>
    <row r="12687" spans="2:2" ht="15.75" customHeight="1" x14ac:dyDescent="0.2">
      <c r="B12687" s="9"/>
    </row>
    <row r="12688" spans="2:2" ht="15.75" customHeight="1" x14ac:dyDescent="0.2">
      <c r="B12688" s="9"/>
    </row>
    <row r="12689" spans="2:2" ht="15.75" customHeight="1" x14ac:dyDescent="0.2">
      <c r="B12689" s="9"/>
    </row>
    <row r="12690" spans="2:2" ht="15.75" customHeight="1" x14ac:dyDescent="0.2">
      <c r="B12690" s="9"/>
    </row>
    <row r="12691" spans="2:2" ht="15.75" customHeight="1" x14ac:dyDescent="0.2">
      <c r="B12691" s="9"/>
    </row>
    <row r="12692" spans="2:2" ht="15.75" customHeight="1" x14ac:dyDescent="0.2">
      <c r="B12692" s="9"/>
    </row>
    <row r="12693" spans="2:2" ht="15.75" customHeight="1" x14ac:dyDescent="0.2">
      <c r="B12693" s="9"/>
    </row>
    <row r="12694" spans="2:2" ht="15.75" customHeight="1" x14ac:dyDescent="0.2">
      <c r="B12694" s="9"/>
    </row>
    <row r="12695" spans="2:2" ht="15.75" customHeight="1" x14ac:dyDescent="0.2">
      <c r="B12695" s="9"/>
    </row>
    <row r="12696" spans="2:2" ht="15.75" customHeight="1" x14ac:dyDescent="0.2">
      <c r="B12696" s="9"/>
    </row>
    <row r="12697" spans="2:2" ht="15.75" customHeight="1" x14ac:dyDescent="0.2">
      <c r="B12697" s="9"/>
    </row>
    <row r="12698" spans="2:2" ht="15.75" customHeight="1" x14ac:dyDescent="0.2">
      <c r="B12698" s="9"/>
    </row>
    <row r="12699" spans="2:2" ht="15.75" customHeight="1" x14ac:dyDescent="0.2">
      <c r="B12699" s="9"/>
    </row>
    <row r="12700" spans="2:2" ht="15.75" customHeight="1" x14ac:dyDescent="0.2">
      <c r="B12700" s="9"/>
    </row>
    <row r="12701" spans="2:2" ht="15.75" customHeight="1" x14ac:dyDescent="0.2">
      <c r="B12701" s="9"/>
    </row>
    <row r="12702" spans="2:2" ht="15.75" customHeight="1" x14ac:dyDescent="0.2">
      <c r="B12702" s="9"/>
    </row>
    <row r="12703" spans="2:2" ht="15.75" customHeight="1" x14ac:dyDescent="0.2">
      <c r="B12703" s="9"/>
    </row>
    <row r="12704" spans="2:2" ht="15.75" customHeight="1" x14ac:dyDescent="0.2">
      <c r="B12704" s="9"/>
    </row>
    <row r="12705" spans="2:2" ht="15.75" customHeight="1" x14ac:dyDescent="0.2">
      <c r="B12705" s="9"/>
    </row>
    <row r="12706" spans="2:2" ht="15.75" customHeight="1" x14ac:dyDescent="0.2">
      <c r="B12706" s="9"/>
    </row>
    <row r="12707" spans="2:2" ht="15.75" customHeight="1" x14ac:dyDescent="0.2">
      <c r="B12707" s="9"/>
    </row>
    <row r="12708" spans="2:2" ht="15.75" customHeight="1" x14ac:dyDescent="0.2">
      <c r="B12708" s="9"/>
    </row>
    <row r="12709" spans="2:2" ht="15.75" customHeight="1" x14ac:dyDescent="0.2">
      <c r="B12709" s="9"/>
    </row>
    <row r="12710" spans="2:2" ht="15.75" customHeight="1" x14ac:dyDescent="0.2">
      <c r="B12710" s="9"/>
    </row>
    <row r="12711" spans="2:2" ht="15.75" customHeight="1" x14ac:dyDescent="0.2">
      <c r="B12711" s="9"/>
    </row>
    <row r="12712" spans="2:2" ht="15.75" customHeight="1" x14ac:dyDescent="0.2">
      <c r="B12712" s="9"/>
    </row>
    <row r="12713" spans="2:2" ht="15.75" customHeight="1" x14ac:dyDescent="0.2">
      <c r="B12713" s="9"/>
    </row>
    <row r="12714" spans="2:2" ht="15.75" customHeight="1" x14ac:dyDescent="0.2">
      <c r="B12714" s="9"/>
    </row>
    <row r="12715" spans="2:2" ht="15.75" customHeight="1" x14ac:dyDescent="0.2">
      <c r="B12715" s="9"/>
    </row>
    <row r="12716" spans="2:2" ht="15.75" customHeight="1" x14ac:dyDescent="0.2">
      <c r="B12716" s="9"/>
    </row>
    <row r="12717" spans="2:2" ht="15.75" customHeight="1" x14ac:dyDescent="0.2">
      <c r="B12717" s="9"/>
    </row>
    <row r="12718" spans="2:2" ht="15.75" customHeight="1" x14ac:dyDescent="0.2">
      <c r="B12718" s="9"/>
    </row>
    <row r="12719" spans="2:2" ht="15.75" customHeight="1" x14ac:dyDescent="0.2">
      <c r="B12719" s="9"/>
    </row>
    <row r="12720" spans="2:2" ht="15.75" customHeight="1" x14ac:dyDescent="0.2">
      <c r="B12720" s="9"/>
    </row>
    <row r="12721" spans="2:2" ht="15.75" customHeight="1" x14ac:dyDescent="0.2">
      <c r="B12721" s="9"/>
    </row>
    <row r="12722" spans="2:2" ht="15.75" customHeight="1" x14ac:dyDescent="0.2">
      <c r="B12722" s="9"/>
    </row>
    <row r="12723" spans="2:2" ht="15.75" customHeight="1" x14ac:dyDescent="0.2">
      <c r="B12723" s="9"/>
    </row>
    <row r="12724" spans="2:2" ht="15.75" customHeight="1" x14ac:dyDescent="0.2">
      <c r="B12724" s="9"/>
    </row>
    <row r="12725" spans="2:2" ht="15.75" customHeight="1" x14ac:dyDescent="0.2">
      <c r="B12725" s="9"/>
    </row>
    <row r="12726" spans="2:2" ht="15.75" customHeight="1" x14ac:dyDescent="0.2">
      <c r="B12726" s="9"/>
    </row>
    <row r="12727" spans="2:2" ht="15.75" customHeight="1" x14ac:dyDescent="0.2">
      <c r="B12727" s="9"/>
    </row>
    <row r="12728" spans="2:2" ht="15.75" customHeight="1" x14ac:dyDescent="0.2">
      <c r="B12728" s="9"/>
    </row>
    <row r="12729" spans="2:2" ht="15.75" customHeight="1" x14ac:dyDescent="0.2">
      <c r="B12729" s="9"/>
    </row>
    <row r="12730" spans="2:2" ht="15.75" customHeight="1" x14ac:dyDescent="0.2">
      <c r="B12730" s="9"/>
    </row>
    <row r="12731" spans="2:2" ht="15.75" customHeight="1" x14ac:dyDescent="0.2">
      <c r="B12731" s="9"/>
    </row>
    <row r="12732" spans="2:2" ht="15.75" customHeight="1" x14ac:dyDescent="0.2">
      <c r="B12732" s="9"/>
    </row>
    <row r="12733" spans="2:2" ht="15.75" customHeight="1" x14ac:dyDescent="0.2">
      <c r="B12733" s="9"/>
    </row>
    <row r="12734" spans="2:2" ht="15.75" customHeight="1" x14ac:dyDescent="0.2">
      <c r="B12734" s="9"/>
    </row>
    <row r="12735" spans="2:2" ht="15.75" customHeight="1" x14ac:dyDescent="0.2">
      <c r="B12735" s="9"/>
    </row>
    <row r="12736" spans="2:2" ht="15.75" customHeight="1" x14ac:dyDescent="0.2">
      <c r="B12736" s="9"/>
    </row>
    <row r="12737" spans="2:2" ht="15.75" customHeight="1" x14ac:dyDescent="0.2">
      <c r="B12737" s="9"/>
    </row>
    <row r="12738" spans="2:2" ht="15.75" customHeight="1" x14ac:dyDescent="0.2">
      <c r="B12738" s="9"/>
    </row>
    <row r="12739" spans="2:2" ht="15.75" customHeight="1" x14ac:dyDescent="0.2">
      <c r="B12739" s="9"/>
    </row>
    <row r="12740" spans="2:2" ht="15.75" customHeight="1" x14ac:dyDescent="0.2">
      <c r="B12740" s="9"/>
    </row>
    <row r="12741" spans="2:2" ht="15.75" customHeight="1" x14ac:dyDescent="0.2">
      <c r="B12741" s="9"/>
    </row>
    <row r="12742" spans="2:2" ht="15.75" customHeight="1" x14ac:dyDescent="0.2">
      <c r="B12742" s="9"/>
    </row>
    <row r="12743" spans="2:2" ht="15.75" customHeight="1" x14ac:dyDescent="0.2">
      <c r="B12743" s="9"/>
    </row>
    <row r="12744" spans="2:2" ht="15.75" customHeight="1" x14ac:dyDescent="0.2">
      <c r="B12744" s="9"/>
    </row>
    <row r="12745" spans="2:2" ht="15.75" customHeight="1" x14ac:dyDescent="0.2">
      <c r="B12745" s="9"/>
    </row>
    <row r="12746" spans="2:2" ht="15.75" customHeight="1" x14ac:dyDescent="0.2">
      <c r="B12746" s="9"/>
    </row>
    <row r="12747" spans="2:2" ht="15.75" customHeight="1" x14ac:dyDescent="0.2">
      <c r="B12747" s="9"/>
    </row>
    <row r="12748" spans="2:2" ht="15.75" customHeight="1" x14ac:dyDescent="0.2">
      <c r="B12748" s="9"/>
    </row>
    <row r="12749" spans="2:2" ht="15.75" customHeight="1" x14ac:dyDescent="0.2">
      <c r="B12749" s="9"/>
    </row>
    <row r="12750" spans="2:2" ht="15.75" customHeight="1" x14ac:dyDescent="0.2">
      <c r="B12750" s="9"/>
    </row>
    <row r="12751" spans="2:2" ht="15.75" customHeight="1" x14ac:dyDescent="0.2">
      <c r="B12751" s="9"/>
    </row>
    <row r="12752" spans="2:2" ht="15.75" customHeight="1" x14ac:dyDescent="0.2">
      <c r="B12752" s="9"/>
    </row>
    <row r="12753" spans="2:2" ht="15.75" customHeight="1" x14ac:dyDescent="0.2">
      <c r="B12753" s="9"/>
    </row>
    <row r="12754" spans="2:2" ht="15.75" customHeight="1" x14ac:dyDescent="0.2">
      <c r="B12754" s="9"/>
    </row>
    <row r="12755" spans="2:2" ht="15.75" customHeight="1" x14ac:dyDescent="0.2">
      <c r="B12755" s="9"/>
    </row>
    <row r="12756" spans="2:2" ht="15.75" customHeight="1" x14ac:dyDescent="0.2">
      <c r="B12756" s="9"/>
    </row>
    <row r="12757" spans="2:2" ht="15.75" customHeight="1" x14ac:dyDescent="0.2">
      <c r="B12757" s="9"/>
    </row>
    <row r="12758" spans="2:2" ht="15.75" customHeight="1" x14ac:dyDescent="0.2">
      <c r="B12758" s="9"/>
    </row>
    <row r="12759" spans="2:2" ht="15.75" customHeight="1" x14ac:dyDescent="0.2">
      <c r="B12759" s="9"/>
    </row>
    <row r="12760" spans="2:2" ht="15.75" customHeight="1" x14ac:dyDescent="0.2">
      <c r="B12760" s="9"/>
    </row>
    <row r="12761" spans="2:2" ht="15.75" customHeight="1" x14ac:dyDescent="0.2">
      <c r="B12761" s="9"/>
    </row>
    <row r="12762" spans="2:2" ht="15.75" customHeight="1" x14ac:dyDescent="0.2">
      <c r="B12762" s="9"/>
    </row>
    <row r="12763" spans="2:2" ht="15.75" customHeight="1" x14ac:dyDescent="0.2">
      <c r="B12763" s="9"/>
    </row>
    <row r="12764" spans="2:2" ht="15.75" customHeight="1" x14ac:dyDescent="0.2">
      <c r="B12764" s="9"/>
    </row>
    <row r="12765" spans="2:2" ht="15.75" customHeight="1" x14ac:dyDescent="0.2">
      <c r="B12765" s="9"/>
    </row>
    <row r="12766" spans="2:2" ht="15.75" customHeight="1" x14ac:dyDescent="0.2">
      <c r="B12766" s="9"/>
    </row>
    <row r="12767" spans="2:2" ht="15.75" customHeight="1" x14ac:dyDescent="0.2">
      <c r="B12767" s="9"/>
    </row>
    <row r="12768" spans="2:2" ht="15.75" customHeight="1" x14ac:dyDescent="0.2">
      <c r="B12768" s="9"/>
    </row>
    <row r="12769" spans="2:2" ht="15.75" customHeight="1" x14ac:dyDescent="0.2">
      <c r="B12769" s="9"/>
    </row>
    <row r="12770" spans="2:2" ht="15.75" customHeight="1" x14ac:dyDescent="0.2">
      <c r="B12770" s="9"/>
    </row>
    <row r="12771" spans="2:2" ht="15.75" customHeight="1" x14ac:dyDescent="0.2">
      <c r="B12771" s="9"/>
    </row>
    <row r="12772" spans="2:2" ht="15.75" customHeight="1" x14ac:dyDescent="0.2">
      <c r="B12772" s="9"/>
    </row>
    <row r="12773" spans="2:2" ht="15.75" customHeight="1" x14ac:dyDescent="0.2">
      <c r="B12773" s="9"/>
    </row>
    <row r="12774" spans="2:2" ht="15.75" customHeight="1" x14ac:dyDescent="0.2">
      <c r="B12774" s="9"/>
    </row>
    <row r="12775" spans="2:2" ht="15.75" customHeight="1" x14ac:dyDescent="0.2">
      <c r="B12775" s="9"/>
    </row>
    <row r="12776" spans="2:2" ht="15.75" customHeight="1" x14ac:dyDescent="0.2">
      <c r="B12776" s="9"/>
    </row>
    <row r="12777" spans="2:2" ht="15.75" customHeight="1" x14ac:dyDescent="0.2">
      <c r="B12777" s="9"/>
    </row>
    <row r="12778" spans="2:2" ht="15.75" customHeight="1" x14ac:dyDescent="0.2">
      <c r="B12778" s="9"/>
    </row>
    <row r="12779" spans="2:2" ht="15.75" customHeight="1" x14ac:dyDescent="0.2">
      <c r="B12779" s="9"/>
    </row>
    <row r="12780" spans="2:2" ht="15.75" customHeight="1" x14ac:dyDescent="0.2">
      <c r="B12780" s="9"/>
    </row>
    <row r="12781" spans="2:2" ht="15.75" customHeight="1" x14ac:dyDescent="0.2">
      <c r="B12781" s="9"/>
    </row>
    <row r="12782" spans="2:2" ht="15.75" customHeight="1" x14ac:dyDescent="0.2">
      <c r="B12782" s="9"/>
    </row>
    <row r="12783" spans="2:2" ht="15.75" customHeight="1" x14ac:dyDescent="0.2">
      <c r="B12783" s="9"/>
    </row>
    <row r="12784" spans="2:2" ht="15.75" customHeight="1" x14ac:dyDescent="0.2">
      <c r="B12784" s="9"/>
    </row>
    <row r="12785" spans="2:2" ht="15.75" customHeight="1" x14ac:dyDescent="0.2">
      <c r="B12785" s="9"/>
    </row>
    <row r="12786" spans="2:2" ht="15.75" customHeight="1" x14ac:dyDescent="0.2">
      <c r="B12786" s="9"/>
    </row>
    <row r="12787" spans="2:2" ht="15.75" customHeight="1" x14ac:dyDescent="0.2">
      <c r="B12787" s="9"/>
    </row>
    <row r="12788" spans="2:2" ht="15.75" customHeight="1" x14ac:dyDescent="0.2">
      <c r="B12788" s="9"/>
    </row>
    <row r="12789" spans="2:2" ht="15.75" customHeight="1" x14ac:dyDescent="0.2">
      <c r="B12789" s="9"/>
    </row>
    <row r="12790" spans="2:2" ht="15.75" customHeight="1" x14ac:dyDescent="0.2">
      <c r="B12790" s="9"/>
    </row>
    <row r="12791" spans="2:2" ht="15.75" customHeight="1" x14ac:dyDescent="0.2">
      <c r="B12791" s="9"/>
    </row>
    <row r="12792" spans="2:2" ht="15.75" customHeight="1" x14ac:dyDescent="0.2">
      <c r="B12792" s="9"/>
    </row>
    <row r="12793" spans="2:2" ht="15.75" customHeight="1" x14ac:dyDescent="0.2">
      <c r="B12793" s="9"/>
    </row>
    <row r="12794" spans="2:2" ht="15.75" customHeight="1" x14ac:dyDescent="0.2">
      <c r="B12794" s="9"/>
    </row>
    <row r="12795" spans="2:2" ht="15.75" customHeight="1" x14ac:dyDescent="0.2">
      <c r="B12795" s="9"/>
    </row>
    <row r="12796" spans="2:2" ht="15.75" customHeight="1" x14ac:dyDescent="0.2">
      <c r="B12796" s="9"/>
    </row>
    <row r="12797" spans="2:2" ht="15.75" customHeight="1" x14ac:dyDescent="0.2">
      <c r="B12797" s="9"/>
    </row>
    <row r="12798" spans="2:2" ht="15.75" customHeight="1" x14ac:dyDescent="0.2">
      <c r="B12798" s="9"/>
    </row>
    <row r="12799" spans="2:2" ht="15.75" customHeight="1" x14ac:dyDescent="0.2">
      <c r="B12799" s="9"/>
    </row>
    <row r="12800" spans="2:2" ht="15.75" customHeight="1" x14ac:dyDescent="0.2">
      <c r="B12800" s="9"/>
    </row>
    <row r="12801" spans="2:2" ht="15.75" customHeight="1" x14ac:dyDescent="0.2">
      <c r="B12801" s="9"/>
    </row>
    <row r="12802" spans="2:2" ht="15.75" customHeight="1" x14ac:dyDescent="0.2">
      <c r="B12802" s="9"/>
    </row>
    <row r="12803" spans="2:2" ht="15.75" customHeight="1" x14ac:dyDescent="0.2">
      <c r="B12803" s="9"/>
    </row>
    <row r="12804" spans="2:2" ht="15.75" customHeight="1" x14ac:dyDescent="0.2">
      <c r="B12804" s="9"/>
    </row>
    <row r="12805" spans="2:2" ht="15.75" customHeight="1" x14ac:dyDescent="0.2">
      <c r="B12805" s="9"/>
    </row>
    <row r="12806" spans="2:2" ht="15.75" customHeight="1" x14ac:dyDescent="0.2">
      <c r="B12806" s="9"/>
    </row>
    <row r="12807" spans="2:2" ht="15.75" customHeight="1" x14ac:dyDescent="0.2">
      <c r="B12807" s="9"/>
    </row>
    <row r="12808" spans="2:2" ht="15.75" customHeight="1" x14ac:dyDescent="0.2">
      <c r="B12808" s="9"/>
    </row>
    <row r="12809" spans="2:2" ht="15.75" customHeight="1" x14ac:dyDescent="0.2">
      <c r="B12809" s="9"/>
    </row>
    <row r="12810" spans="2:2" ht="15.75" customHeight="1" x14ac:dyDescent="0.2">
      <c r="B12810" s="9"/>
    </row>
    <row r="12811" spans="2:2" ht="15.75" customHeight="1" x14ac:dyDescent="0.2">
      <c r="B12811" s="9"/>
    </row>
    <row r="12812" spans="2:2" ht="15.75" customHeight="1" x14ac:dyDescent="0.2">
      <c r="B12812" s="9"/>
    </row>
    <row r="12813" spans="2:2" ht="15.75" customHeight="1" x14ac:dyDescent="0.2">
      <c r="B12813" s="9"/>
    </row>
    <row r="12814" spans="2:2" ht="15.75" customHeight="1" x14ac:dyDescent="0.2">
      <c r="B12814" s="9"/>
    </row>
    <row r="12815" spans="2:2" ht="15.75" customHeight="1" x14ac:dyDescent="0.2">
      <c r="B12815" s="9"/>
    </row>
    <row r="12816" spans="2:2" ht="15.75" customHeight="1" x14ac:dyDescent="0.2">
      <c r="B12816" s="9"/>
    </row>
    <row r="12817" spans="2:2" ht="15.75" customHeight="1" x14ac:dyDescent="0.2">
      <c r="B12817" s="9"/>
    </row>
    <row r="12818" spans="2:2" ht="15.75" customHeight="1" x14ac:dyDescent="0.2">
      <c r="B12818" s="9"/>
    </row>
    <row r="12819" spans="2:2" ht="15.75" customHeight="1" x14ac:dyDescent="0.2">
      <c r="B12819" s="9"/>
    </row>
    <row r="12820" spans="2:2" ht="15.75" customHeight="1" x14ac:dyDescent="0.2">
      <c r="B12820" s="9"/>
    </row>
    <row r="12821" spans="2:2" ht="15.75" customHeight="1" x14ac:dyDescent="0.2">
      <c r="B12821" s="9"/>
    </row>
    <row r="12822" spans="2:2" ht="15.75" customHeight="1" x14ac:dyDescent="0.2">
      <c r="B12822" s="9"/>
    </row>
    <row r="12823" spans="2:2" ht="15.75" customHeight="1" x14ac:dyDescent="0.2">
      <c r="B12823" s="9"/>
    </row>
    <row r="12824" spans="2:2" ht="15.75" customHeight="1" x14ac:dyDescent="0.2">
      <c r="B12824" s="9"/>
    </row>
    <row r="12825" spans="2:2" ht="15.75" customHeight="1" x14ac:dyDescent="0.2">
      <c r="B12825" s="9"/>
    </row>
    <row r="12826" spans="2:2" ht="15.75" customHeight="1" x14ac:dyDescent="0.2">
      <c r="B12826" s="9"/>
    </row>
    <row r="12827" spans="2:2" ht="15.75" customHeight="1" x14ac:dyDescent="0.2">
      <c r="B12827" s="9"/>
    </row>
    <row r="12828" spans="2:2" ht="15.75" customHeight="1" x14ac:dyDescent="0.2">
      <c r="B12828" s="9"/>
    </row>
    <row r="12829" spans="2:2" ht="15.75" customHeight="1" x14ac:dyDescent="0.2">
      <c r="B12829" s="9"/>
    </row>
    <row r="12830" spans="2:2" ht="15.75" customHeight="1" x14ac:dyDescent="0.2">
      <c r="B12830" s="9"/>
    </row>
    <row r="12831" spans="2:2" ht="15.75" customHeight="1" x14ac:dyDescent="0.2">
      <c r="B12831" s="9"/>
    </row>
    <row r="12832" spans="2:2" ht="15.75" customHeight="1" x14ac:dyDescent="0.2">
      <c r="B12832" s="9"/>
    </row>
    <row r="12833" spans="2:2" ht="15.75" customHeight="1" x14ac:dyDescent="0.2">
      <c r="B12833" s="9"/>
    </row>
    <row r="12834" spans="2:2" ht="15.75" customHeight="1" x14ac:dyDescent="0.2">
      <c r="B12834" s="9"/>
    </row>
    <row r="12835" spans="2:2" ht="15.75" customHeight="1" x14ac:dyDescent="0.2">
      <c r="B12835" s="9"/>
    </row>
    <row r="12836" spans="2:2" ht="15.75" customHeight="1" x14ac:dyDescent="0.2">
      <c r="B12836" s="9"/>
    </row>
    <row r="12837" spans="2:2" ht="15.75" customHeight="1" x14ac:dyDescent="0.2">
      <c r="B12837" s="9"/>
    </row>
    <row r="12838" spans="2:2" ht="15.75" customHeight="1" x14ac:dyDescent="0.2">
      <c r="B12838" s="9"/>
    </row>
    <row r="12839" spans="2:2" ht="15.75" customHeight="1" x14ac:dyDescent="0.2">
      <c r="B12839" s="9"/>
    </row>
    <row r="12840" spans="2:2" ht="15.75" customHeight="1" x14ac:dyDescent="0.2">
      <c r="B12840" s="9"/>
    </row>
    <row r="12841" spans="2:2" ht="15.75" customHeight="1" x14ac:dyDescent="0.2">
      <c r="B12841" s="9"/>
    </row>
    <row r="12842" spans="2:2" ht="15.75" customHeight="1" x14ac:dyDescent="0.2">
      <c r="B12842" s="9"/>
    </row>
    <row r="12843" spans="2:2" ht="15.75" customHeight="1" x14ac:dyDescent="0.2">
      <c r="B12843" s="9"/>
    </row>
    <row r="12844" spans="2:2" ht="15.75" customHeight="1" x14ac:dyDescent="0.2">
      <c r="B12844" s="9"/>
    </row>
    <row r="12845" spans="2:2" ht="15.75" customHeight="1" x14ac:dyDescent="0.2">
      <c r="B12845" s="9"/>
    </row>
    <row r="12846" spans="2:2" ht="15.75" customHeight="1" x14ac:dyDescent="0.2">
      <c r="B12846" s="9"/>
    </row>
    <row r="12847" spans="2:2" ht="15.75" customHeight="1" x14ac:dyDescent="0.2">
      <c r="B12847" s="9"/>
    </row>
    <row r="12848" spans="2:2" ht="15.75" customHeight="1" x14ac:dyDescent="0.2">
      <c r="B12848" s="9"/>
    </row>
    <row r="12849" spans="2:2" ht="15.75" customHeight="1" x14ac:dyDescent="0.2">
      <c r="B12849" s="9"/>
    </row>
    <row r="12850" spans="2:2" ht="15.75" customHeight="1" x14ac:dyDescent="0.2">
      <c r="B12850" s="9"/>
    </row>
    <row r="12851" spans="2:2" ht="15.75" customHeight="1" x14ac:dyDescent="0.2">
      <c r="B12851" s="9"/>
    </row>
    <row r="12852" spans="2:2" ht="15.75" customHeight="1" x14ac:dyDescent="0.2">
      <c r="B12852" s="9"/>
    </row>
    <row r="12853" spans="2:2" ht="15.75" customHeight="1" x14ac:dyDescent="0.2">
      <c r="B12853" s="9"/>
    </row>
    <row r="12854" spans="2:2" ht="15.75" customHeight="1" x14ac:dyDescent="0.2">
      <c r="B12854" s="9"/>
    </row>
    <row r="12855" spans="2:2" ht="15.75" customHeight="1" x14ac:dyDescent="0.2">
      <c r="B12855" s="9"/>
    </row>
    <row r="12856" spans="2:2" ht="15.75" customHeight="1" x14ac:dyDescent="0.2">
      <c r="B12856" s="9"/>
    </row>
    <row r="12857" spans="2:2" ht="15.75" customHeight="1" x14ac:dyDescent="0.2">
      <c r="B12857" s="9"/>
    </row>
    <row r="12858" spans="2:2" ht="15.75" customHeight="1" x14ac:dyDescent="0.2">
      <c r="B12858" s="9"/>
    </row>
    <row r="12859" spans="2:2" ht="15.75" customHeight="1" x14ac:dyDescent="0.2">
      <c r="B12859" s="9"/>
    </row>
    <row r="12860" spans="2:2" ht="15.75" customHeight="1" x14ac:dyDescent="0.2">
      <c r="B12860" s="9"/>
    </row>
    <row r="12861" spans="2:2" ht="15.75" customHeight="1" x14ac:dyDescent="0.2">
      <c r="B12861" s="9"/>
    </row>
    <row r="12862" spans="2:2" ht="15.75" customHeight="1" x14ac:dyDescent="0.2">
      <c r="B12862" s="9"/>
    </row>
    <row r="12863" spans="2:2" ht="15.75" customHeight="1" x14ac:dyDescent="0.2">
      <c r="B12863" s="9"/>
    </row>
    <row r="12864" spans="2:2" ht="15.75" customHeight="1" x14ac:dyDescent="0.2">
      <c r="B12864" s="9"/>
    </row>
    <row r="12865" spans="2:2" ht="15.75" customHeight="1" x14ac:dyDescent="0.2">
      <c r="B12865" s="9"/>
    </row>
    <row r="12866" spans="2:2" ht="15.75" customHeight="1" x14ac:dyDescent="0.2">
      <c r="B12866" s="9"/>
    </row>
    <row r="12867" spans="2:2" ht="15.75" customHeight="1" x14ac:dyDescent="0.2">
      <c r="B12867" s="9"/>
    </row>
    <row r="12868" spans="2:2" ht="15.75" customHeight="1" x14ac:dyDescent="0.2">
      <c r="B12868" s="9"/>
    </row>
    <row r="12869" spans="2:2" ht="15.75" customHeight="1" x14ac:dyDescent="0.2">
      <c r="B12869" s="9"/>
    </row>
    <row r="12870" spans="2:2" ht="15.75" customHeight="1" x14ac:dyDescent="0.2">
      <c r="B12870" s="9"/>
    </row>
    <row r="12871" spans="2:2" ht="15.75" customHeight="1" x14ac:dyDescent="0.2">
      <c r="B12871" s="9"/>
    </row>
    <row r="12872" spans="2:2" ht="15.75" customHeight="1" x14ac:dyDescent="0.2">
      <c r="B12872" s="9"/>
    </row>
    <row r="12873" spans="2:2" ht="15.75" customHeight="1" x14ac:dyDescent="0.2">
      <c r="B12873" s="9"/>
    </row>
    <row r="12874" spans="2:2" ht="15.75" customHeight="1" x14ac:dyDescent="0.2">
      <c r="B12874" s="9"/>
    </row>
    <row r="12875" spans="2:2" ht="15.75" customHeight="1" x14ac:dyDescent="0.2">
      <c r="B12875" s="9"/>
    </row>
    <row r="12876" spans="2:2" ht="15.75" customHeight="1" x14ac:dyDescent="0.2">
      <c r="B12876" s="9"/>
    </row>
    <row r="12877" spans="2:2" ht="15.75" customHeight="1" x14ac:dyDescent="0.2">
      <c r="B12877" s="9"/>
    </row>
    <row r="12878" spans="2:2" ht="15.75" customHeight="1" x14ac:dyDescent="0.2">
      <c r="B12878" s="9"/>
    </row>
    <row r="12879" spans="2:2" ht="15.75" customHeight="1" x14ac:dyDescent="0.2">
      <c r="B12879" s="9"/>
    </row>
    <row r="12880" spans="2:2" ht="15.75" customHeight="1" x14ac:dyDescent="0.2">
      <c r="B12880" s="9"/>
    </row>
    <row r="12881" spans="2:2" ht="15.75" customHeight="1" x14ac:dyDescent="0.2">
      <c r="B12881" s="9"/>
    </row>
    <row r="12882" spans="2:2" ht="15.75" customHeight="1" x14ac:dyDescent="0.2">
      <c r="B12882" s="9"/>
    </row>
    <row r="12883" spans="2:2" ht="15.75" customHeight="1" x14ac:dyDescent="0.2">
      <c r="B12883" s="9"/>
    </row>
    <row r="12884" spans="2:2" ht="15.75" customHeight="1" x14ac:dyDescent="0.2">
      <c r="B12884" s="9"/>
    </row>
    <row r="12885" spans="2:2" ht="15.75" customHeight="1" x14ac:dyDescent="0.2">
      <c r="B12885" s="9"/>
    </row>
    <row r="12886" spans="2:2" ht="15.75" customHeight="1" x14ac:dyDescent="0.2">
      <c r="B12886" s="9"/>
    </row>
    <row r="12887" spans="2:2" ht="15.75" customHeight="1" x14ac:dyDescent="0.2">
      <c r="B12887" s="9"/>
    </row>
    <row r="12888" spans="2:2" ht="15.75" customHeight="1" x14ac:dyDescent="0.2">
      <c r="B12888" s="9"/>
    </row>
    <row r="12889" spans="2:2" ht="15.75" customHeight="1" x14ac:dyDescent="0.2">
      <c r="B12889" s="9"/>
    </row>
    <row r="12890" spans="2:2" ht="15.75" customHeight="1" x14ac:dyDescent="0.2">
      <c r="B12890" s="9"/>
    </row>
    <row r="12891" spans="2:2" ht="15.75" customHeight="1" x14ac:dyDescent="0.2">
      <c r="B12891" s="9"/>
    </row>
    <row r="12892" spans="2:2" ht="15.75" customHeight="1" x14ac:dyDescent="0.2">
      <c r="B12892" s="9"/>
    </row>
    <row r="12893" spans="2:2" ht="15.75" customHeight="1" x14ac:dyDescent="0.2">
      <c r="B12893" s="9"/>
    </row>
    <row r="12894" spans="2:2" ht="15.75" customHeight="1" x14ac:dyDescent="0.2">
      <c r="B12894" s="9"/>
    </row>
    <row r="12895" spans="2:2" ht="15.75" customHeight="1" x14ac:dyDescent="0.2">
      <c r="B12895" s="9"/>
    </row>
    <row r="12896" spans="2:2" ht="15.75" customHeight="1" x14ac:dyDescent="0.2">
      <c r="B12896" s="9"/>
    </row>
    <row r="12897" spans="2:2" ht="15.75" customHeight="1" x14ac:dyDescent="0.2">
      <c r="B12897" s="9"/>
    </row>
    <row r="12898" spans="2:2" ht="15.75" customHeight="1" x14ac:dyDescent="0.2">
      <c r="B12898" s="9"/>
    </row>
    <row r="12899" spans="2:2" ht="15.75" customHeight="1" x14ac:dyDescent="0.2">
      <c r="B12899" s="9"/>
    </row>
    <row r="12900" spans="2:2" ht="15.75" customHeight="1" x14ac:dyDescent="0.2">
      <c r="B12900" s="9"/>
    </row>
    <row r="12901" spans="2:2" ht="15.75" customHeight="1" x14ac:dyDescent="0.2">
      <c r="B12901" s="9"/>
    </row>
    <row r="12902" spans="2:2" ht="15.75" customHeight="1" x14ac:dyDescent="0.2">
      <c r="B12902" s="9"/>
    </row>
    <row r="12903" spans="2:2" ht="15.75" customHeight="1" x14ac:dyDescent="0.2">
      <c r="B12903" s="9"/>
    </row>
    <row r="12904" spans="2:2" ht="15.75" customHeight="1" x14ac:dyDescent="0.2">
      <c r="B12904" s="9"/>
    </row>
    <row r="12905" spans="2:2" ht="15.75" customHeight="1" x14ac:dyDescent="0.2">
      <c r="B12905" s="9"/>
    </row>
    <row r="12906" spans="2:2" ht="15.75" customHeight="1" x14ac:dyDescent="0.2">
      <c r="B12906" s="9"/>
    </row>
    <row r="12907" spans="2:2" ht="15.75" customHeight="1" x14ac:dyDescent="0.2">
      <c r="B12907" s="9"/>
    </row>
    <row r="12908" spans="2:2" ht="15.75" customHeight="1" x14ac:dyDescent="0.2">
      <c r="B12908" s="9"/>
    </row>
    <row r="12909" spans="2:2" ht="15.75" customHeight="1" x14ac:dyDescent="0.2">
      <c r="B12909" s="9"/>
    </row>
    <row r="12910" spans="2:2" ht="15.75" customHeight="1" x14ac:dyDescent="0.2">
      <c r="B12910" s="9"/>
    </row>
    <row r="12911" spans="2:2" ht="15.75" customHeight="1" x14ac:dyDescent="0.2">
      <c r="B12911" s="9"/>
    </row>
    <row r="12912" spans="2:2" ht="15.75" customHeight="1" x14ac:dyDescent="0.2">
      <c r="B12912" s="9"/>
    </row>
    <row r="12913" spans="2:2" ht="15.75" customHeight="1" x14ac:dyDescent="0.2">
      <c r="B12913" s="9"/>
    </row>
    <row r="12914" spans="2:2" ht="15.75" customHeight="1" x14ac:dyDescent="0.2">
      <c r="B12914" s="9"/>
    </row>
    <row r="12915" spans="2:2" ht="15.75" customHeight="1" x14ac:dyDescent="0.2">
      <c r="B12915" s="9"/>
    </row>
    <row r="12916" spans="2:2" ht="15.75" customHeight="1" x14ac:dyDescent="0.2">
      <c r="B12916" s="9"/>
    </row>
    <row r="12917" spans="2:2" ht="15.75" customHeight="1" x14ac:dyDescent="0.2">
      <c r="B12917" s="9"/>
    </row>
    <row r="12918" spans="2:2" ht="15.75" customHeight="1" x14ac:dyDescent="0.2">
      <c r="B12918" s="9"/>
    </row>
    <row r="12919" spans="2:2" ht="15.75" customHeight="1" x14ac:dyDescent="0.2">
      <c r="B12919" s="9"/>
    </row>
    <row r="12920" spans="2:2" ht="15.75" customHeight="1" x14ac:dyDescent="0.2">
      <c r="B12920" s="9"/>
    </row>
    <row r="12921" spans="2:2" ht="15.75" customHeight="1" x14ac:dyDescent="0.2">
      <c r="B12921" s="9"/>
    </row>
    <row r="12922" spans="2:2" ht="15.75" customHeight="1" x14ac:dyDescent="0.2">
      <c r="B12922" s="9"/>
    </row>
    <row r="12923" spans="2:2" ht="15.75" customHeight="1" x14ac:dyDescent="0.2">
      <c r="B12923" s="9"/>
    </row>
    <row r="12924" spans="2:2" ht="15.75" customHeight="1" x14ac:dyDescent="0.2">
      <c r="B12924" s="9"/>
    </row>
    <row r="12925" spans="2:2" ht="15.75" customHeight="1" x14ac:dyDescent="0.2">
      <c r="B12925" s="9"/>
    </row>
    <row r="12926" spans="2:2" ht="15.75" customHeight="1" x14ac:dyDescent="0.2">
      <c r="B12926" s="9"/>
    </row>
    <row r="12927" spans="2:2" ht="15.75" customHeight="1" x14ac:dyDescent="0.2">
      <c r="B12927" s="9"/>
    </row>
    <row r="12928" spans="2:2" ht="15.75" customHeight="1" x14ac:dyDescent="0.2">
      <c r="B12928" s="9"/>
    </row>
    <row r="12929" spans="2:2" ht="15.75" customHeight="1" x14ac:dyDescent="0.2">
      <c r="B12929" s="9"/>
    </row>
    <row r="12930" spans="2:2" ht="15.75" customHeight="1" x14ac:dyDescent="0.2">
      <c r="B12930" s="9"/>
    </row>
    <row r="12931" spans="2:2" ht="15.75" customHeight="1" x14ac:dyDescent="0.2">
      <c r="B12931" s="9"/>
    </row>
    <row r="12932" spans="2:2" ht="15.75" customHeight="1" x14ac:dyDescent="0.2">
      <c r="B12932" s="9"/>
    </row>
    <row r="12933" spans="2:2" ht="15.75" customHeight="1" x14ac:dyDescent="0.2">
      <c r="B12933" s="9"/>
    </row>
    <row r="12934" spans="2:2" ht="15.75" customHeight="1" x14ac:dyDescent="0.2">
      <c r="B12934" s="9"/>
    </row>
    <row r="12935" spans="2:2" ht="15.75" customHeight="1" x14ac:dyDescent="0.2">
      <c r="B12935" s="9"/>
    </row>
    <row r="12936" spans="2:2" ht="15.75" customHeight="1" x14ac:dyDescent="0.2">
      <c r="B12936" s="9"/>
    </row>
    <row r="12937" spans="2:2" ht="15.75" customHeight="1" x14ac:dyDescent="0.2">
      <c r="B12937" s="9"/>
    </row>
    <row r="12938" spans="2:2" ht="15.75" customHeight="1" x14ac:dyDescent="0.2">
      <c r="B12938" s="9"/>
    </row>
    <row r="12939" spans="2:2" ht="15.75" customHeight="1" x14ac:dyDescent="0.2">
      <c r="B12939" s="9"/>
    </row>
    <row r="12940" spans="2:2" ht="15.75" customHeight="1" x14ac:dyDescent="0.2">
      <c r="B12940" s="9"/>
    </row>
    <row r="12941" spans="2:2" ht="15.75" customHeight="1" x14ac:dyDescent="0.2">
      <c r="B12941" s="9"/>
    </row>
    <row r="12942" spans="2:2" ht="15.75" customHeight="1" x14ac:dyDescent="0.2">
      <c r="B12942" s="9"/>
    </row>
    <row r="12943" spans="2:2" ht="15.75" customHeight="1" x14ac:dyDescent="0.2">
      <c r="B12943" s="9"/>
    </row>
    <row r="12944" spans="2:2" ht="15.75" customHeight="1" x14ac:dyDescent="0.2">
      <c r="B12944" s="9"/>
    </row>
    <row r="12945" spans="2:2" ht="15.75" customHeight="1" x14ac:dyDescent="0.2">
      <c r="B12945" s="9"/>
    </row>
    <row r="12946" spans="2:2" ht="15.75" customHeight="1" x14ac:dyDescent="0.2">
      <c r="B12946" s="9"/>
    </row>
    <row r="12947" spans="2:2" ht="15.75" customHeight="1" x14ac:dyDescent="0.2">
      <c r="B12947" s="9"/>
    </row>
    <row r="12948" spans="2:2" ht="15.75" customHeight="1" x14ac:dyDescent="0.2">
      <c r="B12948" s="9"/>
    </row>
    <row r="12949" spans="2:2" ht="15.75" customHeight="1" x14ac:dyDescent="0.2">
      <c r="B12949" s="9"/>
    </row>
    <row r="12950" spans="2:2" ht="15.75" customHeight="1" x14ac:dyDescent="0.2">
      <c r="B12950" s="9"/>
    </row>
    <row r="12951" spans="2:2" ht="15.75" customHeight="1" x14ac:dyDescent="0.2">
      <c r="B12951" s="9"/>
    </row>
    <row r="12952" spans="2:2" ht="15.75" customHeight="1" x14ac:dyDescent="0.2">
      <c r="B12952" s="9"/>
    </row>
    <row r="12953" spans="2:2" ht="15.75" customHeight="1" x14ac:dyDescent="0.2">
      <c r="B12953" s="9"/>
    </row>
    <row r="12954" spans="2:2" ht="15.75" customHeight="1" x14ac:dyDescent="0.2">
      <c r="B12954" s="9"/>
    </row>
    <row r="12955" spans="2:2" ht="15.75" customHeight="1" x14ac:dyDescent="0.2">
      <c r="B12955" s="9"/>
    </row>
    <row r="12956" spans="2:2" ht="15.75" customHeight="1" x14ac:dyDescent="0.2">
      <c r="B12956" s="9"/>
    </row>
    <row r="12957" spans="2:2" ht="15.75" customHeight="1" x14ac:dyDescent="0.2">
      <c r="B12957" s="9"/>
    </row>
    <row r="12958" spans="2:2" ht="15.75" customHeight="1" x14ac:dyDescent="0.2">
      <c r="B12958" s="9"/>
    </row>
    <row r="12959" spans="2:2" ht="15.75" customHeight="1" x14ac:dyDescent="0.2">
      <c r="B12959" s="9"/>
    </row>
    <row r="12960" spans="2:2" ht="15.75" customHeight="1" x14ac:dyDescent="0.2">
      <c r="B12960" s="9"/>
    </row>
    <row r="12961" spans="2:2" ht="15.75" customHeight="1" x14ac:dyDescent="0.2">
      <c r="B12961" s="9"/>
    </row>
    <row r="12962" spans="2:2" ht="15.75" customHeight="1" x14ac:dyDescent="0.2">
      <c r="B12962" s="9"/>
    </row>
    <row r="12963" spans="2:2" ht="15.75" customHeight="1" x14ac:dyDescent="0.2">
      <c r="B12963" s="9"/>
    </row>
    <row r="12964" spans="2:2" ht="15.75" customHeight="1" x14ac:dyDescent="0.2">
      <c r="B12964" s="9"/>
    </row>
    <row r="12965" spans="2:2" ht="15.75" customHeight="1" x14ac:dyDescent="0.2">
      <c r="B12965" s="9"/>
    </row>
    <row r="12966" spans="2:2" ht="15.75" customHeight="1" x14ac:dyDescent="0.2">
      <c r="B12966" s="9"/>
    </row>
    <row r="12967" spans="2:2" ht="15.75" customHeight="1" x14ac:dyDescent="0.2">
      <c r="B12967" s="9"/>
    </row>
    <row r="12968" spans="2:2" ht="15.75" customHeight="1" x14ac:dyDescent="0.2">
      <c r="B12968" s="9"/>
    </row>
    <row r="12969" spans="2:2" ht="15.75" customHeight="1" x14ac:dyDescent="0.2">
      <c r="B12969" s="9"/>
    </row>
    <row r="12970" spans="2:2" ht="15.75" customHeight="1" x14ac:dyDescent="0.2">
      <c r="B12970" s="9"/>
    </row>
    <row r="12971" spans="2:2" ht="15.75" customHeight="1" x14ac:dyDescent="0.2">
      <c r="B12971" s="9"/>
    </row>
    <row r="12972" spans="2:2" ht="15.75" customHeight="1" x14ac:dyDescent="0.2">
      <c r="B12972" s="9"/>
    </row>
    <row r="12973" spans="2:2" ht="15.75" customHeight="1" x14ac:dyDescent="0.2">
      <c r="B12973" s="9"/>
    </row>
    <row r="12974" spans="2:2" ht="15.75" customHeight="1" x14ac:dyDescent="0.2">
      <c r="B12974" s="9"/>
    </row>
    <row r="12975" spans="2:2" ht="15.75" customHeight="1" x14ac:dyDescent="0.2">
      <c r="B12975" s="9"/>
    </row>
    <row r="12976" spans="2:2" ht="15.75" customHeight="1" x14ac:dyDescent="0.2">
      <c r="B12976" s="9"/>
    </row>
    <row r="12977" spans="2:2" ht="15.75" customHeight="1" x14ac:dyDescent="0.2">
      <c r="B12977" s="9"/>
    </row>
    <row r="12978" spans="2:2" ht="15.75" customHeight="1" x14ac:dyDescent="0.2">
      <c r="B12978" s="9"/>
    </row>
    <row r="12979" spans="2:2" ht="15.75" customHeight="1" x14ac:dyDescent="0.2">
      <c r="B12979" s="9"/>
    </row>
    <row r="12980" spans="2:2" ht="15.75" customHeight="1" x14ac:dyDescent="0.2">
      <c r="B12980" s="9"/>
    </row>
    <row r="12981" spans="2:2" ht="15.75" customHeight="1" x14ac:dyDescent="0.2">
      <c r="B12981" s="9"/>
    </row>
    <row r="12982" spans="2:2" ht="15.75" customHeight="1" x14ac:dyDescent="0.2">
      <c r="B12982" s="9"/>
    </row>
    <row r="12983" spans="2:2" ht="15.75" customHeight="1" x14ac:dyDescent="0.2">
      <c r="B12983" s="9"/>
    </row>
    <row r="12984" spans="2:2" ht="15.75" customHeight="1" x14ac:dyDescent="0.2">
      <c r="B12984" s="9"/>
    </row>
    <row r="12985" spans="2:2" ht="15.75" customHeight="1" x14ac:dyDescent="0.2">
      <c r="B12985" s="9"/>
    </row>
    <row r="12986" spans="2:2" ht="15.75" customHeight="1" x14ac:dyDescent="0.2">
      <c r="B12986" s="9"/>
    </row>
    <row r="12987" spans="2:2" ht="15.75" customHeight="1" x14ac:dyDescent="0.2">
      <c r="B12987" s="9"/>
    </row>
    <row r="12988" spans="2:2" ht="15.75" customHeight="1" x14ac:dyDescent="0.2">
      <c r="B12988" s="9"/>
    </row>
    <row r="12989" spans="2:2" ht="15.75" customHeight="1" x14ac:dyDescent="0.2">
      <c r="B12989" s="9"/>
    </row>
    <row r="12990" spans="2:2" ht="15.75" customHeight="1" x14ac:dyDescent="0.2">
      <c r="B12990" s="9"/>
    </row>
    <row r="12991" spans="2:2" ht="15.75" customHeight="1" x14ac:dyDescent="0.2">
      <c r="B12991" s="9"/>
    </row>
    <row r="12992" spans="2:2" ht="15.75" customHeight="1" x14ac:dyDescent="0.2">
      <c r="B12992" s="9"/>
    </row>
    <row r="12993" spans="2:2" ht="15.75" customHeight="1" x14ac:dyDescent="0.2">
      <c r="B12993" s="9"/>
    </row>
    <row r="12994" spans="2:2" ht="15.75" customHeight="1" x14ac:dyDescent="0.2">
      <c r="B12994" s="9"/>
    </row>
    <row r="12995" spans="2:2" ht="15.75" customHeight="1" x14ac:dyDescent="0.2">
      <c r="B12995" s="9"/>
    </row>
    <row r="12996" spans="2:2" ht="15.75" customHeight="1" x14ac:dyDescent="0.2">
      <c r="B12996" s="9"/>
    </row>
    <row r="12997" spans="2:2" ht="15.75" customHeight="1" x14ac:dyDescent="0.2">
      <c r="B12997" s="9"/>
    </row>
    <row r="12998" spans="2:2" ht="15.75" customHeight="1" x14ac:dyDescent="0.2">
      <c r="B12998" s="9"/>
    </row>
    <row r="12999" spans="2:2" ht="15.75" customHeight="1" x14ac:dyDescent="0.2">
      <c r="B12999" s="9"/>
    </row>
    <row r="13000" spans="2:2" ht="15.75" customHeight="1" x14ac:dyDescent="0.2">
      <c r="B13000" s="9"/>
    </row>
    <row r="13001" spans="2:2" ht="15.75" customHeight="1" x14ac:dyDescent="0.2">
      <c r="B13001" s="9"/>
    </row>
    <row r="13002" spans="2:2" ht="15.75" customHeight="1" x14ac:dyDescent="0.2">
      <c r="B13002" s="9"/>
    </row>
    <row r="13003" spans="2:2" ht="15.75" customHeight="1" x14ac:dyDescent="0.2">
      <c r="B13003" s="9"/>
    </row>
    <row r="13004" spans="2:2" ht="15.75" customHeight="1" x14ac:dyDescent="0.2">
      <c r="B13004" s="9"/>
    </row>
    <row r="13005" spans="2:2" ht="15.75" customHeight="1" x14ac:dyDescent="0.2">
      <c r="B13005" s="9"/>
    </row>
    <row r="13006" spans="2:2" ht="15.75" customHeight="1" x14ac:dyDescent="0.2">
      <c r="B13006" s="9"/>
    </row>
    <row r="13007" spans="2:2" ht="15.75" customHeight="1" x14ac:dyDescent="0.2">
      <c r="B13007" s="9"/>
    </row>
    <row r="13008" spans="2:2" ht="15.75" customHeight="1" x14ac:dyDescent="0.2">
      <c r="B13008" s="9"/>
    </row>
    <row r="13009" spans="2:2" ht="15.75" customHeight="1" x14ac:dyDescent="0.2">
      <c r="B13009" s="9"/>
    </row>
    <row r="13010" spans="2:2" ht="15.75" customHeight="1" x14ac:dyDescent="0.2">
      <c r="B13010" s="9"/>
    </row>
    <row r="13011" spans="2:2" ht="15.75" customHeight="1" x14ac:dyDescent="0.2">
      <c r="B13011" s="9"/>
    </row>
    <row r="13012" spans="2:2" ht="15.75" customHeight="1" x14ac:dyDescent="0.2">
      <c r="B13012" s="9"/>
    </row>
    <row r="13013" spans="2:2" ht="15.75" customHeight="1" x14ac:dyDescent="0.2">
      <c r="B13013" s="9"/>
    </row>
    <row r="13014" spans="2:2" ht="15.75" customHeight="1" x14ac:dyDescent="0.2">
      <c r="B13014" s="9"/>
    </row>
    <row r="13015" spans="2:2" ht="15.75" customHeight="1" x14ac:dyDescent="0.2">
      <c r="B13015" s="9"/>
    </row>
    <row r="13016" spans="2:2" ht="15.75" customHeight="1" x14ac:dyDescent="0.2">
      <c r="B13016" s="9"/>
    </row>
    <row r="13017" spans="2:2" ht="15.75" customHeight="1" x14ac:dyDescent="0.2">
      <c r="B13017" s="9"/>
    </row>
    <row r="13018" spans="2:2" ht="15.75" customHeight="1" x14ac:dyDescent="0.2">
      <c r="B13018" s="9"/>
    </row>
    <row r="13019" spans="2:2" ht="15.75" customHeight="1" x14ac:dyDescent="0.2">
      <c r="B13019" s="9"/>
    </row>
    <row r="13020" spans="2:2" ht="15.75" customHeight="1" x14ac:dyDescent="0.2">
      <c r="B13020" s="9"/>
    </row>
    <row r="13021" spans="2:2" ht="15.75" customHeight="1" x14ac:dyDescent="0.2">
      <c r="B13021" s="9"/>
    </row>
    <row r="13022" spans="2:2" ht="15.75" customHeight="1" x14ac:dyDescent="0.2">
      <c r="B13022" s="9"/>
    </row>
    <row r="13023" spans="2:2" ht="15.75" customHeight="1" x14ac:dyDescent="0.2">
      <c r="B13023" s="9"/>
    </row>
    <row r="13024" spans="2:2" ht="15.75" customHeight="1" x14ac:dyDescent="0.2">
      <c r="B13024" s="9"/>
    </row>
    <row r="13025" spans="2:2" ht="15.75" customHeight="1" x14ac:dyDescent="0.2">
      <c r="B13025" s="9"/>
    </row>
    <row r="13026" spans="2:2" ht="15.75" customHeight="1" x14ac:dyDescent="0.2">
      <c r="B13026" s="9"/>
    </row>
    <row r="13027" spans="2:2" ht="15.75" customHeight="1" x14ac:dyDescent="0.2">
      <c r="B13027" s="9"/>
    </row>
    <row r="13028" spans="2:2" ht="15.75" customHeight="1" x14ac:dyDescent="0.2">
      <c r="B13028" s="9"/>
    </row>
    <row r="13029" spans="2:2" ht="15.75" customHeight="1" x14ac:dyDescent="0.2">
      <c r="B13029" s="9"/>
    </row>
    <row r="13030" spans="2:2" ht="15.75" customHeight="1" x14ac:dyDescent="0.2">
      <c r="B13030" s="9"/>
    </row>
    <row r="13031" spans="2:2" ht="15.75" customHeight="1" x14ac:dyDescent="0.2">
      <c r="B13031" s="9"/>
    </row>
    <row r="13032" spans="2:2" ht="15.75" customHeight="1" x14ac:dyDescent="0.2">
      <c r="B13032" s="9"/>
    </row>
    <row r="13033" spans="2:2" ht="15.75" customHeight="1" x14ac:dyDescent="0.2">
      <c r="B13033" s="9"/>
    </row>
    <row r="13034" spans="2:2" ht="15.75" customHeight="1" x14ac:dyDescent="0.2">
      <c r="B13034" s="9"/>
    </row>
    <row r="13035" spans="2:2" ht="15.75" customHeight="1" x14ac:dyDescent="0.2">
      <c r="B13035" s="9"/>
    </row>
    <row r="13036" spans="2:2" ht="15.75" customHeight="1" x14ac:dyDescent="0.2">
      <c r="B13036" s="9"/>
    </row>
    <row r="13037" spans="2:2" ht="15.75" customHeight="1" x14ac:dyDescent="0.2">
      <c r="B13037" s="9"/>
    </row>
    <row r="13038" spans="2:2" ht="15.75" customHeight="1" x14ac:dyDescent="0.2">
      <c r="B13038" s="9"/>
    </row>
    <row r="13039" spans="2:2" ht="15.75" customHeight="1" x14ac:dyDescent="0.2">
      <c r="B13039" s="9"/>
    </row>
    <row r="13040" spans="2:2" ht="15.75" customHeight="1" x14ac:dyDescent="0.2">
      <c r="B13040" s="9"/>
    </row>
    <row r="13041" spans="2:2" ht="15.75" customHeight="1" x14ac:dyDescent="0.2">
      <c r="B13041" s="9"/>
    </row>
    <row r="13042" spans="2:2" ht="15.75" customHeight="1" x14ac:dyDescent="0.2">
      <c r="B13042" s="9"/>
    </row>
    <row r="13043" spans="2:2" ht="15.75" customHeight="1" x14ac:dyDescent="0.2">
      <c r="B13043" s="9"/>
    </row>
    <row r="13044" spans="2:2" ht="15.75" customHeight="1" x14ac:dyDescent="0.2">
      <c r="B13044" s="9"/>
    </row>
    <row r="13045" spans="2:2" ht="15.75" customHeight="1" x14ac:dyDescent="0.2">
      <c r="B13045" s="9"/>
    </row>
    <row r="13046" spans="2:2" ht="15.75" customHeight="1" x14ac:dyDescent="0.2">
      <c r="B13046" s="9"/>
    </row>
    <row r="13047" spans="2:2" ht="15.75" customHeight="1" x14ac:dyDescent="0.2">
      <c r="B13047" s="9"/>
    </row>
    <row r="13048" spans="2:2" ht="15.75" customHeight="1" x14ac:dyDescent="0.2">
      <c r="B13048" s="9"/>
    </row>
    <row r="13049" spans="2:2" ht="15.75" customHeight="1" x14ac:dyDescent="0.2">
      <c r="B13049" s="9"/>
    </row>
    <row r="13050" spans="2:2" ht="15.75" customHeight="1" x14ac:dyDescent="0.2">
      <c r="B13050" s="9"/>
    </row>
    <row r="13051" spans="2:2" ht="15.75" customHeight="1" x14ac:dyDescent="0.2">
      <c r="B13051" s="9"/>
    </row>
    <row r="13052" spans="2:2" ht="15.75" customHeight="1" x14ac:dyDescent="0.2">
      <c r="B13052" s="9"/>
    </row>
    <row r="13053" spans="2:2" ht="15.75" customHeight="1" x14ac:dyDescent="0.2">
      <c r="B13053" s="9"/>
    </row>
    <row r="13054" spans="2:2" ht="15.75" customHeight="1" x14ac:dyDescent="0.2">
      <c r="B13054" s="9"/>
    </row>
    <row r="13055" spans="2:2" ht="15.75" customHeight="1" x14ac:dyDescent="0.2">
      <c r="B13055" s="9"/>
    </row>
    <row r="13056" spans="2:2" ht="15.75" customHeight="1" x14ac:dyDescent="0.2">
      <c r="B13056" s="9"/>
    </row>
    <row r="13057" spans="2:2" ht="15.75" customHeight="1" x14ac:dyDescent="0.2">
      <c r="B13057" s="9"/>
    </row>
    <row r="13058" spans="2:2" ht="15.75" customHeight="1" x14ac:dyDescent="0.2">
      <c r="B13058" s="9"/>
    </row>
    <row r="13059" spans="2:2" ht="15.75" customHeight="1" x14ac:dyDescent="0.2">
      <c r="B13059" s="9"/>
    </row>
    <row r="13060" spans="2:2" ht="15.75" customHeight="1" x14ac:dyDescent="0.2">
      <c r="B13060" s="9"/>
    </row>
    <row r="13061" spans="2:2" ht="15.75" customHeight="1" x14ac:dyDescent="0.2">
      <c r="B13061" s="9"/>
    </row>
    <row r="13062" spans="2:2" ht="15.75" customHeight="1" x14ac:dyDescent="0.2">
      <c r="B13062" s="9"/>
    </row>
    <row r="13063" spans="2:2" ht="15.75" customHeight="1" x14ac:dyDescent="0.2">
      <c r="B13063" s="9"/>
    </row>
    <row r="13064" spans="2:2" ht="15.75" customHeight="1" x14ac:dyDescent="0.2">
      <c r="B13064" s="9"/>
    </row>
    <row r="13065" spans="2:2" ht="15.75" customHeight="1" x14ac:dyDescent="0.2">
      <c r="B13065" s="9"/>
    </row>
    <row r="13066" spans="2:2" ht="15.75" customHeight="1" x14ac:dyDescent="0.2">
      <c r="B13066" s="9"/>
    </row>
    <row r="13067" spans="2:2" ht="15.75" customHeight="1" x14ac:dyDescent="0.2">
      <c r="B13067" s="9"/>
    </row>
    <row r="13068" spans="2:2" ht="15.75" customHeight="1" x14ac:dyDescent="0.2">
      <c r="B13068" s="9"/>
    </row>
    <row r="13069" spans="2:2" ht="15.75" customHeight="1" x14ac:dyDescent="0.2">
      <c r="B13069" s="9"/>
    </row>
    <row r="13070" spans="2:2" ht="15.75" customHeight="1" x14ac:dyDescent="0.2">
      <c r="B13070" s="9"/>
    </row>
    <row r="13071" spans="2:2" ht="15.75" customHeight="1" x14ac:dyDescent="0.2">
      <c r="B13071" s="9"/>
    </row>
    <row r="13072" spans="2:2" ht="15.75" customHeight="1" x14ac:dyDescent="0.2">
      <c r="B13072" s="9"/>
    </row>
    <row r="13073" spans="2:2" ht="15.75" customHeight="1" x14ac:dyDescent="0.2">
      <c r="B13073" s="9"/>
    </row>
    <row r="13074" spans="2:2" ht="15.75" customHeight="1" x14ac:dyDescent="0.2">
      <c r="B13074" s="9"/>
    </row>
    <row r="13075" spans="2:2" ht="15.75" customHeight="1" x14ac:dyDescent="0.2">
      <c r="B13075" s="9"/>
    </row>
    <row r="13076" spans="2:2" ht="15.75" customHeight="1" x14ac:dyDescent="0.2">
      <c r="B13076" s="9"/>
    </row>
    <row r="13077" spans="2:2" ht="15.75" customHeight="1" x14ac:dyDescent="0.2">
      <c r="B13077" s="9"/>
    </row>
    <row r="13078" spans="2:2" ht="15.75" customHeight="1" x14ac:dyDescent="0.2">
      <c r="B13078" s="9"/>
    </row>
    <row r="13079" spans="2:2" ht="15.75" customHeight="1" x14ac:dyDescent="0.2">
      <c r="B13079" s="9"/>
    </row>
    <row r="13080" spans="2:2" ht="15.75" customHeight="1" x14ac:dyDescent="0.2">
      <c r="B13080" s="9"/>
    </row>
    <row r="13081" spans="2:2" ht="15.75" customHeight="1" x14ac:dyDescent="0.2">
      <c r="B13081" s="9"/>
    </row>
    <row r="13082" spans="2:2" ht="15.75" customHeight="1" x14ac:dyDescent="0.2">
      <c r="B13082" s="9"/>
    </row>
    <row r="13083" spans="2:2" ht="15.75" customHeight="1" x14ac:dyDescent="0.2">
      <c r="B13083" s="9"/>
    </row>
    <row r="13084" spans="2:2" ht="15.75" customHeight="1" x14ac:dyDescent="0.2">
      <c r="B13084" s="9"/>
    </row>
    <row r="13085" spans="2:2" ht="15.75" customHeight="1" x14ac:dyDescent="0.2">
      <c r="B13085" s="9"/>
    </row>
    <row r="13086" spans="2:2" ht="15.75" customHeight="1" x14ac:dyDescent="0.2">
      <c r="B13086" s="9"/>
    </row>
    <row r="13087" spans="2:2" ht="15.75" customHeight="1" x14ac:dyDescent="0.2">
      <c r="B13087" s="9"/>
    </row>
    <row r="13088" spans="2:2" ht="15.75" customHeight="1" x14ac:dyDescent="0.2">
      <c r="B13088" s="9"/>
    </row>
    <row r="13089" spans="2:2" ht="15.75" customHeight="1" x14ac:dyDescent="0.2">
      <c r="B13089" s="9"/>
    </row>
    <row r="13090" spans="2:2" ht="15.75" customHeight="1" x14ac:dyDescent="0.2">
      <c r="B13090" s="9"/>
    </row>
    <row r="13091" spans="2:2" ht="15.75" customHeight="1" x14ac:dyDescent="0.2">
      <c r="B13091" s="9"/>
    </row>
    <row r="13092" spans="2:2" ht="15.75" customHeight="1" x14ac:dyDescent="0.2">
      <c r="B13092" s="9"/>
    </row>
    <row r="13093" spans="2:2" ht="15.75" customHeight="1" x14ac:dyDescent="0.2">
      <c r="B13093" s="9"/>
    </row>
    <row r="13094" spans="2:2" ht="15.75" customHeight="1" x14ac:dyDescent="0.2">
      <c r="B13094" s="9"/>
    </row>
    <row r="13095" spans="2:2" ht="15.75" customHeight="1" x14ac:dyDescent="0.2">
      <c r="B13095" s="9"/>
    </row>
    <row r="13096" spans="2:2" ht="15.75" customHeight="1" x14ac:dyDescent="0.2">
      <c r="B13096" s="9"/>
    </row>
    <row r="13097" spans="2:2" ht="15.75" customHeight="1" x14ac:dyDescent="0.2">
      <c r="B13097" s="9"/>
    </row>
    <row r="13098" spans="2:2" ht="15.75" customHeight="1" x14ac:dyDescent="0.2">
      <c r="B13098" s="9"/>
    </row>
    <row r="13099" spans="2:2" ht="15.75" customHeight="1" x14ac:dyDescent="0.2">
      <c r="B13099" s="9"/>
    </row>
    <row r="13100" spans="2:2" ht="15.75" customHeight="1" x14ac:dyDescent="0.2">
      <c r="B13100" s="9"/>
    </row>
    <row r="13101" spans="2:2" ht="15.75" customHeight="1" x14ac:dyDescent="0.2">
      <c r="B13101" s="9"/>
    </row>
    <row r="13102" spans="2:2" ht="15.75" customHeight="1" x14ac:dyDescent="0.2">
      <c r="B13102" s="9"/>
    </row>
    <row r="13103" spans="2:2" ht="15.75" customHeight="1" x14ac:dyDescent="0.2">
      <c r="B13103" s="9"/>
    </row>
    <row r="13104" spans="2:2" ht="15.75" customHeight="1" x14ac:dyDescent="0.2">
      <c r="B13104" s="9"/>
    </row>
    <row r="13105" spans="2:2" ht="15.75" customHeight="1" x14ac:dyDescent="0.2">
      <c r="B13105" s="9"/>
    </row>
    <row r="13106" spans="2:2" ht="15.75" customHeight="1" x14ac:dyDescent="0.2">
      <c r="B13106" s="9"/>
    </row>
    <row r="13107" spans="2:2" ht="15.75" customHeight="1" x14ac:dyDescent="0.2">
      <c r="B13107" s="9"/>
    </row>
    <row r="13108" spans="2:2" ht="15.75" customHeight="1" x14ac:dyDescent="0.2">
      <c r="B13108" s="9"/>
    </row>
    <row r="13109" spans="2:2" ht="15.75" customHeight="1" x14ac:dyDescent="0.2">
      <c r="B13109" s="9"/>
    </row>
    <row r="13110" spans="2:2" ht="15.75" customHeight="1" x14ac:dyDescent="0.2">
      <c r="B13110" s="9"/>
    </row>
    <row r="13111" spans="2:2" ht="15.75" customHeight="1" x14ac:dyDescent="0.2">
      <c r="B13111" s="9"/>
    </row>
    <row r="13112" spans="2:2" ht="15.75" customHeight="1" x14ac:dyDescent="0.2">
      <c r="B13112" s="9"/>
    </row>
    <row r="13113" spans="2:2" ht="15.75" customHeight="1" x14ac:dyDescent="0.2">
      <c r="B13113" s="9"/>
    </row>
    <row r="13114" spans="2:2" ht="15.75" customHeight="1" x14ac:dyDescent="0.2">
      <c r="B13114" s="9"/>
    </row>
    <row r="13115" spans="2:2" ht="15.75" customHeight="1" x14ac:dyDescent="0.2">
      <c r="B13115" s="9"/>
    </row>
    <row r="13116" spans="2:2" ht="15.75" customHeight="1" x14ac:dyDescent="0.2">
      <c r="B13116" s="9"/>
    </row>
    <row r="13117" spans="2:2" ht="15.75" customHeight="1" x14ac:dyDescent="0.2">
      <c r="B13117" s="9"/>
    </row>
    <row r="13118" spans="2:2" ht="15.75" customHeight="1" x14ac:dyDescent="0.2">
      <c r="B13118" s="9"/>
    </row>
    <row r="13119" spans="2:2" ht="15.75" customHeight="1" x14ac:dyDescent="0.2">
      <c r="B13119" s="9"/>
    </row>
    <row r="13120" spans="2:2" ht="15.75" customHeight="1" x14ac:dyDescent="0.2">
      <c r="B13120" s="9"/>
    </row>
    <row r="13121" spans="2:2" ht="15.75" customHeight="1" x14ac:dyDescent="0.2">
      <c r="B13121" s="9"/>
    </row>
    <row r="13122" spans="2:2" ht="15.75" customHeight="1" x14ac:dyDescent="0.2">
      <c r="B13122" s="9"/>
    </row>
    <row r="13123" spans="2:2" ht="15.75" customHeight="1" x14ac:dyDescent="0.2">
      <c r="B13123" s="9"/>
    </row>
    <row r="13124" spans="2:2" ht="15.75" customHeight="1" x14ac:dyDescent="0.2">
      <c r="B13124" s="9"/>
    </row>
    <row r="13125" spans="2:2" ht="15.75" customHeight="1" x14ac:dyDescent="0.2">
      <c r="B13125" s="9"/>
    </row>
    <row r="13126" spans="2:2" ht="15.75" customHeight="1" x14ac:dyDescent="0.2">
      <c r="B13126" s="9"/>
    </row>
    <row r="13127" spans="2:2" ht="15.75" customHeight="1" x14ac:dyDescent="0.2">
      <c r="B13127" s="9"/>
    </row>
    <row r="13128" spans="2:2" ht="15.75" customHeight="1" x14ac:dyDescent="0.2">
      <c r="B13128" s="9"/>
    </row>
    <row r="13129" spans="2:2" ht="15.75" customHeight="1" x14ac:dyDescent="0.2">
      <c r="B13129" s="9"/>
    </row>
    <row r="13130" spans="2:2" ht="15.75" customHeight="1" x14ac:dyDescent="0.2">
      <c r="B13130" s="9"/>
    </row>
    <row r="13131" spans="2:2" ht="15.75" customHeight="1" x14ac:dyDescent="0.2">
      <c r="B13131" s="9"/>
    </row>
    <row r="13132" spans="2:2" ht="15.75" customHeight="1" x14ac:dyDescent="0.2">
      <c r="B13132" s="9"/>
    </row>
    <row r="13133" spans="2:2" ht="15.75" customHeight="1" x14ac:dyDescent="0.2">
      <c r="B13133" s="9"/>
    </row>
    <row r="13134" spans="2:2" ht="15.75" customHeight="1" x14ac:dyDescent="0.2">
      <c r="B13134" s="9"/>
    </row>
    <row r="13135" spans="2:2" ht="15.75" customHeight="1" x14ac:dyDescent="0.2">
      <c r="B13135" s="9"/>
    </row>
    <row r="13136" spans="2:2" ht="15.75" customHeight="1" x14ac:dyDescent="0.2">
      <c r="B13136" s="9"/>
    </row>
    <row r="13137" spans="2:2" ht="15.75" customHeight="1" x14ac:dyDescent="0.2">
      <c r="B13137" s="9"/>
    </row>
    <row r="13138" spans="2:2" ht="15.75" customHeight="1" x14ac:dyDescent="0.2">
      <c r="B13138" s="9"/>
    </row>
    <row r="13139" spans="2:2" ht="15.75" customHeight="1" x14ac:dyDescent="0.2">
      <c r="B13139" s="9"/>
    </row>
    <row r="13140" spans="2:2" ht="15.75" customHeight="1" x14ac:dyDescent="0.2">
      <c r="B13140" s="9"/>
    </row>
    <row r="13141" spans="2:2" ht="15.75" customHeight="1" x14ac:dyDescent="0.2">
      <c r="B13141" s="9"/>
    </row>
    <row r="13142" spans="2:2" ht="15.75" customHeight="1" x14ac:dyDescent="0.2">
      <c r="B13142" s="9"/>
    </row>
    <row r="13143" spans="2:2" ht="15.75" customHeight="1" x14ac:dyDescent="0.2">
      <c r="B13143" s="9"/>
    </row>
    <row r="13144" spans="2:2" ht="15.75" customHeight="1" x14ac:dyDescent="0.2">
      <c r="B13144" s="9"/>
    </row>
    <row r="13145" spans="2:2" ht="15.75" customHeight="1" x14ac:dyDescent="0.2">
      <c r="B13145" s="9"/>
    </row>
    <row r="13146" spans="2:2" ht="15.75" customHeight="1" x14ac:dyDescent="0.2">
      <c r="B13146" s="9"/>
    </row>
    <row r="13147" spans="2:2" ht="15.75" customHeight="1" x14ac:dyDescent="0.2">
      <c r="B13147" s="9"/>
    </row>
    <row r="13148" spans="2:2" ht="15.75" customHeight="1" x14ac:dyDescent="0.2">
      <c r="B13148" s="9"/>
    </row>
    <row r="13149" spans="2:2" ht="15.75" customHeight="1" x14ac:dyDescent="0.2">
      <c r="B13149" s="9"/>
    </row>
    <row r="13150" spans="2:2" ht="15.75" customHeight="1" x14ac:dyDescent="0.2">
      <c r="B13150" s="9"/>
    </row>
    <row r="13151" spans="2:2" ht="15.75" customHeight="1" x14ac:dyDescent="0.2">
      <c r="B13151" s="9"/>
    </row>
    <row r="13152" spans="2:2" ht="15.75" customHeight="1" x14ac:dyDescent="0.2">
      <c r="B13152" s="9"/>
    </row>
    <row r="13153" spans="2:2" ht="15.75" customHeight="1" x14ac:dyDescent="0.2">
      <c r="B13153" s="9"/>
    </row>
    <row r="13154" spans="2:2" ht="15.75" customHeight="1" x14ac:dyDescent="0.2">
      <c r="B13154" s="9"/>
    </row>
    <row r="13155" spans="2:2" ht="15.75" customHeight="1" x14ac:dyDescent="0.2">
      <c r="B13155" s="9"/>
    </row>
    <row r="13156" spans="2:2" ht="15.75" customHeight="1" x14ac:dyDescent="0.2">
      <c r="B13156" s="9"/>
    </row>
    <row r="13157" spans="2:2" ht="15.75" customHeight="1" x14ac:dyDescent="0.2">
      <c r="B13157" s="9"/>
    </row>
    <row r="13158" spans="2:2" ht="15.75" customHeight="1" x14ac:dyDescent="0.2">
      <c r="B13158" s="9"/>
    </row>
    <row r="13159" spans="2:2" ht="15.75" customHeight="1" x14ac:dyDescent="0.2">
      <c r="B13159" s="9"/>
    </row>
    <row r="13160" spans="2:2" ht="15.75" customHeight="1" x14ac:dyDescent="0.2">
      <c r="B13160" s="9"/>
    </row>
    <row r="13161" spans="2:2" ht="15.75" customHeight="1" x14ac:dyDescent="0.2">
      <c r="B13161" s="9"/>
    </row>
    <row r="13162" spans="2:2" ht="15.75" customHeight="1" x14ac:dyDescent="0.2">
      <c r="B13162" s="9"/>
    </row>
    <row r="13163" spans="2:2" ht="15.75" customHeight="1" x14ac:dyDescent="0.2">
      <c r="B13163" s="9"/>
    </row>
    <row r="13164" spans="2:2" ht="15.75" customHeight="1" x14ac:dyDescent="0.2">
      <c r="B13164" s="9"/>
    </row>
    <row r="13165" spans="2:2" ht="15.75" customHeight="1" x14ac:dyDescent="0.2">
      <c r="B13165" s="9"/>
    </row>
    <row r="13166" spans="2:2" ht="15.75" customHeight="1" x14ac:dyDescent="0.2">
      <c r="B13166" s="9"/>
    </row>
    <row r="13167" spans="2:2" ht="15.75" customHeight="1" x14ac:dyDescent="0.2">
      <c r="B13167" s="9"/>
    </row>
    <row r="13168" spans="2:2" ht="15.75" customHeight="1" x14ac:dyDescent="0.2">
      <c r="B13168" s="9"/>
    </row>
    <row r="13169" spans="2:2" ht="15.75" customHeight="1" x14ac:dyDescent="0.2">
      <c r="B13169" s="9"/>
    </row>
    <row r="13170" spans="2:2" ht="15.75" customHeight="1" x14ac:dyDescent="0.2">
      <c r="B13170" s="9"/>
    </row>
    <row r="13171" spans="2:2" ht="15.75" customHeight="1" x14ac:dyDescent="0.2">
      <c r="B13171" s="9"/>
    </row>
    <row r="13172" spans="2:2" ht="15.75" customHeight="1" x14ac:dyDescent="0.2">
      <c r="B13172" s="9"/>
    </row>
    <row r="13173" spans="2:2" ht="15.75" customHeight="1" x14ac:dyDescent="0.2">
      <c r="B13173" s="9"/>
    </row>
    <row r="13174" spans="2:2" ht="15.75" customHeight="1" x14ac:dyDescent="0.2">
      <c r="B13174" s="9"/>
    </row>
    <row r="13175" spans="2:2" ht="15.75" customHeight="1" x14ac:dyDescent="0.2">
      <c r="B13175" s="9"/>
    </row>
    <row r="13176" spans="2:2" ht="15.75" customHeight="1" x14ac:dyDescent="0.2">
      <c r="B13176" s="9"/>
    </row>
    <row r="13177" spans="2:2" ht="15.75" customHeight="1" x14ac:dyDescent="0.2">
      <c r="B13177" s="9"/>
    </row>
    <row r="13178" spans="2:2" ht="15.75" customHeight="1" x14ac:dyDescent="0.2">
      <c r="B13178" s="9"/>
    </row>
    <row r="13179" spans="2:2" ht="15.75" customHeight="1" x14ac:dyDescent="0.2">
      <c r="B13179" s="9"/>
    </row>
    <row r="13180" spans="2:2" ht="15.75" customHeight="1" x14ac:dyDescent="0.2">
      <c r="B13180" s="9"/>
    </row>
    <row r="13181" spans="2:2" ht="15.75" customHeight="1" x14ac:dyDescent="0.2">
      <c r="B13181" s="9"/>
    </row>
    <row r="13182" spans="2:2" ht="15.75" customHeight="1" x14ac:dyDescent="0.2">
      <c r="B13182" s="9"/>
    </row>
    <row r="13183" spans="2:2" ht="15.75" customHeight="1" x14ac:dyDescent="0.2">
      <c r="B13183" s="9"/>
    </row>
    <row r="13184" spans="2:2" ht="15.75" customHeight="1" x14ac:dyDescent="0.2">
      <c r="B13184" s="9"/>
    </row>
    <row r="13185" spans="2:2" ht="15.75" customHeight="1" x14ac:dyDescent="0.2">
      <c r="B13185" s="9"/>
    </row>
    <row r="13186" spans="2:2" ht="15.75" customHeight="1" x14ac:dyDescent="0.2">
      <c r="B13186" s="9"/>
    </row>
    <row r="13187" spans="2:2" ht="15.75" customHeight="1" x14ac:dyDescent="0.2">
      <c r="B13187" s="9"/>
    </row>
    <row r="13188" spans="2:2" ht="15.75" customHeight="1" x14ac:dyDescent="0.2">
      <c r="B13188" s="9"/>
    </row>
    <row r="13189" spans="2:2" ht="15.75" customHeight="1" x14ac:dyDescent="0.2">
      <c r="B13189" s="9"/>
    </row>
    <row r="13190" spans="2:2" ht="15.75" customHeight="1" x14ac:dyDescent="0.2">
      <c r="B13190" s="9"/>
    </row>
    <row r="13191" spans="2:2" ht="15.75" customHeight="1" x14ac:dyDescent="0.2">
      <c r="B13191" s="9"/>
    </row>
    <row r="13192" spans="2:2" ht="15.75" customHeight="1" x14ac:dyDescent="0.2">
      <c r="B13192" s="9"/>
    </row>
    <row r="13193" spans="2:2" ht="15.75" customHeight="1" x14ac:dyDescent="0.2">
      <c r="B13193" s="9"/>
    </row>
    <row r="13194" spans="2:2" ht="15.75" customHeight="1" x14ac:dyDescent="0.2">
      <c r="B13194" s="9"/>
    </row>
    <row r="13195" spans="2:2" ht="15.75" customHeight="1" x14ac:dyDescent="0.2">
      <c r="B13195" s="9"/>
    </row>
    <row r="13196" spans="2:2" ht="15.75" customHeight="1" x14ac:dyDescent="0.2">
      <c r="B13196" s="9"/>
    </row>
    <row r="13197" spans="2:2" ht="15.75" customHeight="1" x14ac:dyDescent="0.2">
      <c r="B13197" s="9"/>
    </row>
    <row r="13198" spans="2:2" ht="15.75" customHeight="1" x14ac:dyDescent="0.2">
      <c r="B13198" s="9"/>
    </row>
    <row r="13199" spans="2:2" ht="15.75" customHeight="1" x14ac:dyDescent="0.2">
      <c r="B13199" s="9"/>
    </row>
    <row r="13200" spans="2:2" ht="15.75" customHeight="1" x14ac:dyDescent="0.2">
      <c r="B13200" s="9"/>
    </row>
    <row r="13201" spans="2:2" ht="15.75" customHeight="1" x14ac:dyDescent="0.2">
      <c r="B13201" s="9"/>
    </row>
    <row r="13202" spans="2:2" ht="15.75" customHeight="1" x14ac:dyDescent="0.2">
      <c r="B13202" s="9"/>
    </row>
    <row r="13203" spans="2:2" ht="15.75" customHeight="1" x14ac:dyDescent="0.2">
      <c r="B13203" s="9"/>
    </row>
    <row r="13204" spans="2:2" ht="15.75" customHeight="1" x14ac:dyDescent="0.2">
      <c r="B13204" s="9"/>
    </row>
    <row r="13205" spans="2:2" ht="15.75" customHeight="1" x14ac:dyDescent="0.2">
      <c r="B13205" s="9"/>
    </row>
    <row r="13206" spans="2:2" ht="15.75" customHeight="1" x14ac:dyDescent="0.2">
      <c r="B13206" s="9"/>
    </row>
    <row r="13207" spans="2:2" ht="15.75" customHeight="1" x14ac:dyDescent="0.2">
      <c r="B13207" s="9"/>
    </row>
    <row r="13208" spans="2:2" ht="15.75" customHeight="1" x14ac:dyDescent="0.2">
      <c r="B13208" s="9"/>
    </row>
    <row r="13209" spans="2:2" ht="15.75" customHeight="1" x14ac:dyDescent="0.2">
      <c r="B13209" s="9"/>
    </row>
    <row r="13210" spans="2:2" ht="15.75" customHeight="1" x14ac:dyDescent="0.2">
      <c r="B13210" s="9"/>
    </row>
    <row r="13211" spans="2:2" ht="15.75" customHeight="1" x14ac:dyDescent="0.2">
      <c r="B13211" s="9"/>
    </row>
    <row r="13212" spans="2:2" ht="15.75" customHeight="1" x14ac:dyDescent="0.2">
      <c r="B13212" s="9"/>
    </row>
    <row r="13213" spans="2:2" ht="15.75" customHeight="1" x14ac:dyDescent="0.2">
      <c r="B13213" s="9"/>
    </row>
    <row r="13214" spans="2:2" ht="15.75" customHeight="1" x14ac:dyDescent="0.2">
      <c r="B13214" s="9"/>
    </row>
    <row r="13215" spans="2:2" ht="15.75" customHeight="1" x14ac:dyDescent="0.2">
      <c r="B13215" s="9"/>
    </row>
    <row r="13216" spans="2:2" ht="15.75" customHeight="1" x14ac:dyDescent="0.2">
      <c r="B13216" s="9"/>
    </row>
    <row r="13217" spans="2:2" ht="15.75" customHeight="1" x14ac:dyDescent="0.2">
      <c r="B13217" s="9"/>
    </row>
    <row r="13218" spans="2:2" ht="15.75" customHeight="1" x14ac:dyDescent="0.2">
      <c r="B13218" s="9"/>
    </row>
    <row r="13219" spans="2:2" ht="15.75" customHeight="1" x14ac:dyDescent="0.2">
      <c r="B13219" s="9"/>
    </row>
    <row r="13220" spans="2:2" ht="15.75" customHeight="1" x14ac:dyDescent="0.2">
      <c r="B13220" s="9"/>
    </row>
    <row r="13221" spans="2:2" ht="15.75" customHeight="1" x14ac:dyDescent="0.2">
      <c r="B13221" s="9"/>
    </row>
    <row r="13222" spans="2:2" ht="15.75" customHeight="1" x14ac:dyDescent="0.2">
      <c r="B13222" s="9"/>
    </row>
    <row r="13223" spans="2:2" ht="15.75" customHeight="1" x14ac:dyDescent="0.2">
      <c r="B13223" s="9"/>
    </row>
    <row r="13224" spans="2:2" ht="15.75" customHeight="1" x14ac:dyDescent="0.2">
      <c r="B13224" s="9"/>
    </row>
    <row r="13225" spans="2:2" ht="15.75" customHeight="1" x14ac:dyDescent="0.2">
      <c r="B13225" s="9"/>
    </row>
    <row r="13226" spans="2:2" ht="15.75" customHeight="1" x14ac:dyDescent="0.2">
      <c r="B13226" s="9"/>
    </row>
    <row r="13227" spans="2:2" ht="15.75" customHeight="1" x14ac:dyDescent="0.2">
      <c r="B13227" s="9"/>
    </row>
    <row r="13228" spans="2:2" ht="15.75" customHeight="1" x14ac:dyDescent="0.2">
      <c r="B13228" s="9"/>
    </row>
    <row r="13229" spans="2:2" ht="15.75" customHeight="1" x14ac:dyDescent="0.2">
      <c r="B13229" s="9"/>
    </row>
    <row r="13230" spans="2:2" ht="15.75" customHeight="1" x14ac:dyDescent="0.2">
      <c r="B13230" s="9"/>
    </row>
    <row r="13231" spans="2:2" ht="15.75" customHeight="1" x14ac:dyDescent="0.2">
      <c r="B13231" s="9"/>
    </row>
    <row r="13232" spans="2:2" ht="15.75" customHeight="1" x14ac:dyDescent="0.2">
      <c r="B13232" s="9"/>
    </row>
    <row r="13233" spans="2:2" ht="15.75" customHeight="1" x14ac:dyDescent="0.2">
      <c r="B13233" s="9"/>
    </row>
    <row r="13234" spans="2:2" ht="15.75" customHeight="1" x14ac:dyDescent="0.2">
      <c r="B13234" s="9"/>
    </row>
    <row r="13235" spans="2:2" ht="15.75" customHeight="1" x14ac:dyDescent="0.2">
      <c r="B13235" s="9"/>
    </row>
    <row r="13236" spans="2:2" ht="15.75" customHeight="1" x14ac:dyDescent="0.2">
      <c r="B13236" s="9"/>
    </row>
    <row r="13237" spans="2:2" ht="15.75" customHeight="1" x14ac:dyDescent="0.2">
      <c r="B13237" s="9"/>
    </row>
    <row r="13238" spans="2:2" ht="15.75" customHeight="1" x14ac:dyDescent="0.2">
      <c r="B13238" s="9"/>
    </row>
    <row r="13239" spans="2:2" ht="15.75" customHeight="1" x14ac:dyDescent="0.2">
      <c r="B13239" s="9"/>
    </row>
    <row r="13240" spans="2:2" ht="15.75" customHeight="1" x14ac:dyDescent="0.2">
      <c r="B13240" s="9"/>
    </row>
    <row r="13241" spans="2:2" ht="15.75" customHeight="1" x14ac:dyDescent="0.2">
      <c r="B13241" s="9"/>
    </row>
    <row r="13242" spans="2:2" ht="15.75" customHeight="1" x14ac:dyDescent="0.2">
      <c r="B13242" s="9"/>
    </row>
    <row r="13243" spans="2:2" ht="15.75" customHeight="1" x14ac:dyDescent="0.2">
      <c r="B13243" s="9"/>
    </row>
    <row r="13244" spans="2:2" ht="15.75" customHeight="1" x14ac:dyDescent="0.2">
      <c r="B13244" s="9"/>
    </row>
    <row r="13245" spans="2:2" ht="15.75" customHeight="1" x14ac:dyDescent="0.2">
      <c r="B13245" s="9"/>
    </row>
    <row r="13246" spans="2:2" ht="15.75" customHeight="1" x14ac:dyDescent="0.2">
      <c r="B13246" s="9"/>
    </row>
    <row r="13247" spans="2:2" ht="15.75" customHeight="1" x14ac:dyDescent="0.2">
      <c r="B13247" s="9"/>
    </row>
    <row r="13248" spans="2:2" ht="15.75" customHeight="1" x14ac:dyDescent="0.2">
      <c r="B13248" s="9"/>
    </row>
    <row r="13249" spans="2:2" ht="15.75" customHeight="1" x14ac:dyDescent="0.2">
      <c r="B13249" s="9"/>
    </row>
    <row r="13250" spans="2:2" ht="15.75" customHeight="1" x14ac:dyDescent="0.2">
      <c r="B13250" s="9"/>
    </row>
    <row r="13251" spans="2:2" ht="15.75" customHeight="1" x14ac:dyDescent="0.2">
      <c r="B13251" s="9"/>
    </row>
    <row r="13252" spans="2:2" ht="15.75" customHeight="1" x14ac:dyDescent="0.2">
      <c r="B13252" s="9"/>
    </row>
    <row r="13253" spans="2:2" ht="15.75" customHeight="1" x14ac:dyDescent="0.2">
      <c r="B13253" s="9"/>
    </row>
    <row r="13254" spans="2:2" ht="15.75" customHeight="1" x14ac:dyDescent="0.2">
      <c r="B13254" s="9"/>
    </row>
    <row r="13255" spans="2:2" ht="15.75" customHeight="1" x14ac:dyDescent="0.2">
      <c r="B13255" s="9"/>
    </row>
    <row r="13256" spans="2:2" ht="15.75" customHeight="1" x14ac:dyDescent="0.2">
      <c r="B13256" s="9"/>
    </row>
    <row r="13257" spans="2:2" ht="15.75" customHeight="1" x14ac:dyDescent="0.2">
      <c r="B13257" s="9"/>
    </row>
    <row r="13258" spans="2:2" ht="15.75" customHeight="1" x14ac:dyDescent="0.2">
      <c r="B13258" s="9"/>
    </row>
    <row r="13259" spans="2:2" ht="15.75" customHeight="1" x14ac:dyDescent="0.2">
      <c r="B13259" s="9"/>
    </row>
    <row r="13260" spans="2:2" ht="15.75" customHeight="1" x14ac:dyDescent="0.2">
      <c r="B13260" s="9"/>
    </row>
    <row r="13261" spans="2:2" ht="15.75" customHeight="1" x14ac:dyDescent="0.2">
      <c r="B13261" s="9"/>
    </row>
    <row r="13262" spans="2:2" ht="15.75" customHeight="1" x14ac:dyDescent="0.2">
      <c r="B13262" s="9"/>
    </row>
    <row r="13263" spans="2:2" ht="15.75" customHeight="1" x14ac:dyDescent="0.2">
      <c r="B13263" s="9"/>
    </row>
    <row r="13264" spans="2:2" ht="15.75" customHeight="1" x14ac:dyDescent="0.2">
      <c r="B13264" s="9"/>
    </row>
    <row r="13265" spans="2:2" ht="15.75" customHeight="1" x14ac:dyDescent="0.2">
      <c r="B13265" s="9"/>
    </row>
    <row r="13266" spans="2:2" ht="15.75" customHeight="1" x14ac:dyDescent="0.2">
      <c r="B13266" s="9"/>
    </row>
    <row r="13267" spans="2:2" ht="15.75" customHeight="1" x14ac:dyDescent="0.2">
      <c r="B13267" s="9"/>
    </row>
    <row r="13268" spans="2:2" ht="15.75" customHeight="1" x14ac:dyDescent="0.2">
      <c r="B13268" s="9"/>
    </row>
    <row r="13269" spans="2:2" ht="15.75" customHeight="1" x14ac:dyDescent="0.2">
      <c r="B13269" s="9"/>
    </row>
    <row r="13270" spans="2:2" ht="15.75" customHeight="1" x14ac:dyDescent="0.2">
      <c r="B13270" s="9"/>
    </row>
    <row r="13271" spans="2:2" ht="15.75" customHeight="1" x14ac:dyDescent="0.2">
      <c r="B13271" s="9"/>
    </row>
    <row r="13272" spans="2:2" ht="15.75" customHeight="1" x14ac:dyDescent="0.2">
      <c r="B13272" s="9"/>
    </row>
    <row r="13273" spans="2:2" ht="15.75" customHeight="1" x14ac:dyDescent="0.2">
      <c r="B13273" s="9"/>
    </row>
    <row r="13274" spans="2:2" ht="15.75" customHeight="1" x14ac:dyDescent="0.2">
      <c r="B13274" s="9"/>
    </row>
    <row r="13275" spans="2:2" ht="15.75" customHeight="1" x14ac:dyDescent="0.2">
      <c r="B13275" s="9"/>
    </row>
    <row r="13276" spans="2:2" ht="15.75" customHeight="1" x14ac:dyDescent="0.2">
      <c r="B13276" s="9"/>
    </row>
    <row r="13277" spans="2:2" ht="15.75" customHeight="1" x14ac:dyDescent="0.2">
      <c r="B13277" s="9"/>
    </row>
    <row r="13278" spans="2:2" ht="15.75" customHeight="1" x14ac:dyDescent="0.2">
      <c r="B13278" s="9"/>
    </row>
    <row r="13279" spans="2:2" ht="15.75" customHeight="1" x14ac:dyDescent="0.2">
      <c r="B13279" s="9"/>
    </row>
    <row r="13280" spans="2:2" ht="15.75" customHeight="1" x14ac:dyDescent="0.2">
      <c r="B13280" s="9"/>
    </row>
    <row r="13281" spans="2:2" ht="15.75" customHeight="1" x14ac:dyDescent="0.2">
      <c r="B13281" s="9"/>
    </row>
    <row r="13282" spans="2:2" ht="15.75" customHeight="1" x14ac:dyDescent="0.2">
      <c r="B13282" s="9"/>
    </row>
    <row r="13283" spans="2:2" ht="15.75" customHeight="1" x14ac:dyDescent="0.2">
      <c r="B13283" s="9"/>
    </row>
    <row r="13284" spans="2:2" ht="15.75" customHeight="1" x14ac:dyDescent="0.2">
      <c r="B13284" s="9"/>
    </row>
    <row r="13285" spans="2:2" ht="15.75" customHeight="1" x14ac:dyDescent="0.2">
      <c r="B13285" s="9"/>
    </row>
    <row r="13286" spans="2:2" ht="15.75" customHeight="1" x14ac:dyDescent="0.2">
      <c r="B13286" s="9"/>
    </row>
    <row r="13287" spans="2:2" ht="15.75" customHeight="1" x14ac:dyDescent="0.2">
      <c r="B13287" s="9"/>
    </row>
    <row r="13288" spans="2:2" ht="15.75" customHeight="1" x14ac:dyDescent="0.2">
      <c r="B13288" s="9"/>
    </row>
    <row r="13289" spans="2:2" ht="15.75" customHeight="1" x14ac:dyDescent="0.2">
      <c r="B13289" s="9"/>
    </row>
    <row r="13290" spans="2:2" ht="15.75" customHeight="1" x14ac:dyDescent="0.2">
      <c r="B13290" s="9"/>
    </row>
    <row r="13291" spans="2:2" ht="15.75" customHeight="1" x14ac:dyDescent="0.2">
      <c r="B13291" s="9"/>
    </row>
    <row r="13292" spans="2:2" ht="15.75" customHeight="1" x14ac:dyDescent="0.2">
      <c r="B13292" s="9"/>
    </row>
    <row r="13293" spans="2:2" ht="15.75" customHeight="1" x14ac:dyDescent="0.2">
      <c r="B13293" s="9"/>
    </row>
    <row r="13294" spans="2:2" ht="15.75" customHeight="1" x14ac:dyDescent="0.2">
      <c r="B13294" s="9"/>
    </row>
    <row r="13295" spans="2:2" ht="15.75" customHeight="1" x14ac:dyDescent="0.2">
      <c r="B13295" s="9"/>
    </row>
    <row r="13296" spans="2:2" ht="15.75" customHeight="1" x14ac:dyDescent="0.2">
      <c r="B13296" s="9"/>
    </row>
    <row r="13297" spans="2:2" ht="15.75" customHeight="1" x14ac:dyDescent="0.2">
      <c r="B13297" s="9"/>
    </row>
    <row r="13298" spans="2:2" ht="15.75" customHeight="1" x14ac:dyDescent="0.2">
      <c r="B13298" s="9"/>
    </row>
    <row r="13299" spans="2:2" ht="15.75" customHeight="1" x14ac:dyDescent="0.2">
      <c r="B13299" s="9"/>
    </row>
    <row r="13300" spans="2:2" ht="15.75" customHeight="1" x14ac:dyDescent="0.2">
      <c r="B13300" s="9"/>
    </row>
    <row r="13301" spans="2:2" ht="15.75" customHeight="1" x14ac:dyDescent="0.2">
      <c r="B13301" s="9"/>
    </row>
    <row r="13302" spans="2:2" ht="15.75" customHeight="1" x14ac:dyDescent="0.2">
      <c r="B13302" s="9"/>
    </row>
    <row r="13303" spans="2:2" ht="15.75" customHeight="1" x14ac:dyDescent="0.2">
      <c r="B13303" s="9"/>
    </row>
    <row r="13304" spans="2:2" ht="15.75" customHeight="1" x14ac:dyDescent="0.2">
      <c r="B13304" s="9"/>
    </row>
    <row r="13305" spans="2:2" ht="15.75" customHeight="1" x14ac:dyDescent="0.2">
      <c r="B13305" s="9"/>
    </row>
    <row r="13306" spans="2:2" ht="15.75" customHeight="1" x14ac:dyDescent="0.2">
      <c r="B13306" s="9"/>
    </row>
    <row r="13307" spans="2:2" ht="15.75" customHeight="1" x14ac:dyDescent="0.2">
      <c r="B13307" s="9"/>
    </row>
    <row r="13308" spans="2:2" ht="15.75" customHeight="1" x14ac:dyDescent="0.2">
      <c r="B13308" s="9"/>
    </row>
    <row r="13309" spans="2:2" ht="15.75" customHeight="1" x14ac:dyDescent="0.2">
      <c r="B13309" s="9"/>
    </row>
    <row r="13310" spans="2:2" ht="15.75" customHeight="1" x14ac:dyDescent="0.2">
      <c r="B13310" s="9"/>
    </row>
    <row r="13311" spans="2:2" ht="15.75" customHeight="1" x14ac:dyDescent="0.2">
      <c r="B13311" s="9"/>
    </row>
    <row r="13312" spans="2:2" ht="15.75" customHeight="1" x14ac:dyDescent="0.2">
      <c r="B13312" s="9"/>
    </row>
    <row r="13313" spans="2:2" ht="15.75" customHeight="1" x14ac:dyDescent="0.2">
      <c r="B13313" s="9"/>
    </row>
    <row r="13314" spans="2:2" ht="15.75" customHeight="1" x14ac:dyDescent="0.2">
      <c r="B13314" s="9"/>
    </row>
    <row r="13315" spans="2:2" ht="15.75" customHeight="1" x14ac:dyDescent="0.2">
      <c r="B13315" s="9"/>
    </row>
    <row r="13316" spans="2:2" ht="15.75" customHeight="1" x14ac:dyDescent="0.2">
      <c r="B13316" s="9"/>
    </row>
    <row r="13317" spans="2:2" ht="15.75" customHeight="1" x14ac:dyDescent="0.2">
      <c r="B13317" s="9"/>
    </row>
    <row r="13318" spans="2:2" ht="15.75" customHeight="1" x14ac:dyDescent="0.2">
      <c r="B13318" s="9"/>
    </row>
    <row r="13319" spans="2:2" ht="15.75" customHeight="1" x14ac:dyDescent="0.2">
      <c r="B13319" s="9"/>
    </row>
    <row r="13320" spans="2:2" ht="15.75" customHeight="1" x14ac:dyDescent="0.2">
      <c r="B13320" s="9"/>
    </row>
    <row r="13321" spans="2:2" ht="15.75" customHeight="1" x14ac:dyDescent="0.2">
      <c r="B13321" s="9"/>
    </row>
    <row r="13322" spans="2:2" ht="15.75" customHeight="1" x14ac:dyDescent="0.2">
      <c r="B13322" s="9"/>
    </row>
    <row r="13323" spans="2:2" ht="15.75" customHeight="1" x14ac:dyDescent="0.2">
      <c r="B13323" s="9"/>
    </row>
    <row r="13324" spans="2:2" ht="15.75" customHeight="1" x14ac:dyDescent="0.2">
      <c r="B13324" s="9"/>
    </row>
    <row r="13325" spans="2:2" ht="15.75" customHeight="1" x14ac:dyDescent="0.2">
      <c r="B13325" s="9"/>
    </row>
    <row r="13326" spans="2:2" ht="15.75" customHeight="1" x14ac:dyDescent="0.2">
      <c r="B13326" s="9"/>
    </row>
    <row r="13327" spans="2:2" ht="15.75" customHeight="1" x14ac:dyDescent="0.2">
      <c r="B13327" s="9"/>
    </row>
    <row r="13328" spans="2:2" ht="15.75" customHeight="1" x14ac:dyDescent="0.2">
      <c r="B13328" s="9"/>
    </row>
    <row r="13329" spans="2:2" ht="15.75" customHeight="1" x14ac:dyDescent="0.2">
      <c r="B13329" s="9"/>
    </row>
    <row r="13330" spans="2:2" ht="15.75" customHeight="1" x14ac:dyDescent="0.2">
      <c r="B13330" s="9"/>
    </row>
    <row r="13331" spans="2:2" ht="15.75" customHeight="1" x14ac:dyDescent="0.2">
      <c r="B13331" s="9"/>
    </row>
    <row r="13332" spans="2:2" ht="15.75" customHeight="1" x14ac:dyDescent="0.2">
      <c r="B13332" s="9"/>
    </row>
    <row r="13333" spans="2:2" ht="15.75" customHeight="1" x14ac:dyDescent="0.2">
      <c r="B13333" s="9"/>
    </row>
    <row r="13334" spans="2:2" ht="15.75" customHeight="1" x14ac:dyDescent="0.2">
      <c r="B13334" s="9"/>
    </row>
    <row r="13335" spans="2:2" ht="15.75" customHeight="1" x14ac:dyDescent="0.2">
      <c r="B13335" s="9"/>
    </row>
    <row r="13336" spans="2:2" ht="15.75" customHeight="1" x14ac:dyDescent="0.2">
      <c r="B13336" s="9"/>
    </row>
    <row r="13337" spans="2:2" ht="15.75" customHeight="1" x14ac:dyDescent="0.2">
      <c r="B13337" s="9"/>
    </row>
    <row r="13338" spans="2:2" ht="15.75" customHeight="1" x14ac:dyDescent="0.2">
      <c r="B13338" s="9"/>
    </row>
    <row r="13339" spans="2:2" ht="15.75" customHeight="1" x14ac:dyDescent="0.2">
      <c r="B13339" s="9"/>
    </row>
    <row r="13340" spans="2:2" ht="15.75" customHeight="1" x14ac:dyDescent="0.2">
      <c r="B13340" s="9"/>
    </row>
    <row r="13341" spans="2:2" ht="15.75" customHeight="1" x14ac:dyDescent="0.2">
      <c r="B13341" s="9"/>
    </row>
    <row r="13342" spans="2:2" ht="15.75" customHeight="1" x14ac:dyDescent="0.2">
      <c r="B13342" s="9"/>
    </row>
    <row r="13343" spans="2:2" ht="15.75" customHeight="1" x14ac:dyDescent="0.2">
      <c r="B13343" s="9"/>
    </row>
    <row r="13344" spans="2:2" ht="15.75" customHeight="1" x14ac:dyDescent="0.2">
      <c r="B13344" s="9"/>
    </row>
    <row r="13345" spans="2:2" ht="15.75" customHeight="1" x14ac:dyDescent="0.2">
      <c r="B13345" s="9"/>
    </row>
    <row r="13346" spans="2:2" ht="15.75" customHeight="1" x14ac:dyDescent="0.2">
      <c r="B13346" s="9"/>
    </row>
    <row r="13347" spans="2:2" ht="15.75" customHeight="1" x14ac:dyDescent="0.2">
      <c r="B13347" s="9"/>
    </row>
    <row r="13348" spans="2:2" ht="15.75" customHeight="1" x14ac:dyDescent="0.2">
      <c r="B13348" s="9"/>
    </row>
    <row r="13349" spans="2:2" ht="15.75" customHeight="1" x14ac:dyDescent="0.2">
      <c r="B13349" s="9"/>
    </row>
    <row r="13350" spans="2:2" ht="15.75" customHeight="1" x14ac:dyDescent="0.2">
      <c r="B13350" s="9"/>
    </row>
    <row r="13351" spans="2:2" ht="15.75" customHeight="1" x14ac:dyDescent="0.2">
      <c r="B13351" s="9"/>
    </row>
    <row r="13352" spans="2:2" ht="15.75" customHeight="1" x14ac:dyDescent="0.2">
      <c r="B13352" s="9"/>
    </row>
    <row r="13353" spans="2:2" ht="15.75" customHeight="1" x14ac:dyDescent="0.2">
      <c r="B13353" s="9"/>
    </row>
    <row r="13354" spans="2:2" ht="15.75" customHeight="1" x14ac:dyDescent="0.2">
      <c r="B13354" s="9"/>
    </row>
    <row r="13355" spans="2:2" ht="15.75" customHeight="1" x14ac:dyDescent="0.2">
      <c r="B13355" s="9"/>
    </row>
    <row r="13356" spans="2:2" ht="15.75" customHeight="1" x14ac:dyDescent="0.2">
      <c r="B13356" s="9"/>
    </row>
    <row r="13357" spans="2:2" ht="15.75" customHeight="1" x14ac:dyDescent="0.2">
      <c r="B13357" s="9"/>
    </row>
    <row r="13358" spans="2:2" ht="15.75" customHeight="1" x14ac:dyDescent="0.2">
      <c r="B13358" s="9"/>
    </row>
    <row r="13359" spans="2:2" ht="15.75" customHeight="1" x14ac:dyDescent="0.2">
      <c r="B13359" s="9"/>
    </row>
    <row r="13360" spans="2:2" ht="15.75" customHeight="1" x14ac:dyDescent="0.2">
      <c r="B13360" s="9"/>
    </row>
    <row r="13361" spans="2:2" ht="15.75" customHeight="1" x14ac:dyDescent="0.2">
      <c r="B13361" s="9"/>
    </row>
    <row r="13362" spans="2:2" ht="15.75" customHeight="1" x14ac:dyDescent="0.2">
      <c r="B13362" s="9"/>
    </row>
    <row r="13363" spans="2:2" ht="15.75" customHeight="1" x14ac:dyDescent="0.2">
      <c r="B13363" s="9"/>
    </row>
    <row r="13364" spans="2:2" ht="15.75" customHeight="1" x14ac:dyDescent="0.2">
      <c r="B13364" s="9"/>
    </row>
    <row r="13365" spans="2:2" ht="15.75" customHeight="1" x14ac:dyDescent="0.2">
      <c r="B13365" s="9"/>
    </row>
    <row r="13366" spans="2:2" ht="15.75" customHeight="1" x14ac:dyDescent="0.2">
      <c r="B13366" s="9"/>
    </row>
    <row r="13367" spans="2:2" ht="15.75" customHeight="1" x14ac:dyDescent="0.2">
      <c r="B13367" s="9"/>
    </row>
    <row r="13368" spans="2:2" ht="15.75" customHeight="1" x14ac:dyDescent="0.2">
      <c r="B13368" s="9"/>
    </row>
    <row r="13369" spans="2:2" ht="15.75" customHeight="1" x14ac:dyDescent="0.2">
      <c r="B13369" s="9"/>
    </row>
    <row r="13370" spans="2:2" ht="15.75" customHeight="1" x14ac:dyDescent="0.2">
      <c r="B13370" s="9"/>
    </row>
    <row r="13371" spans="2:2" ht="15.75" customHeight="1" x14ac:dyDescent="0.2">
      <c r="B13371" s="9"/>
    </row>
    <row r="13372" spans="2:2" ht="15.75" customHeight="1" x14ac:dyDescent="0.2">
      <c r="B13372" s="9"/>
    </row>
    <row r="13373" spans="2:2" ht="15.75" customHeight="1" x14ac:dyDescent="0.2">
      <c r="B13373" s="9"/>
    </row>
    <row r="13374" spans="2:2" ht="15.75" customHeight="1" x14ac:dyDescent="0.2">
      <c r="B13374" s="9"/>
    </row>
    <row r="13375" spans="2:2" ht="15.75" customHeight="1" x14ac:dyDescent="0.2">
      <c r="B13375" s="9"/>
    </row>
    <row r="13376" spans="2:2" ht="15.75" customHeight="1" x14ac:dyDescent="0.2">
      <c r="B13376" s="9"/>
    </row>
    <row r="13377" spans="2:2" ht="15.75" customHeight="1" x14ac:dyDescent="0.2">
      <c r="B13377" s="9"/>
    </row>
    <row r="13378" spans="2:2" ht="15.75" customHeight="1" x14ac:dyDescent="0.2">
      <c r="B13378" s="9"/>
    </row>
    <row r="13379" spans="2:2" ht="15.75" customHeight="1" x14ac:dyDescent="0.2">
      <c r="B13379" s="9"/>
    </row>
    <row r="13380" spans="2:2" ht="15.75" customHeight="1" x14ac:dyDescent="0.2">
      <c r="B13380" s="9"/>
    </row>
    <row r="13381" spans="2:2" ht="15.75" customHeight="1" x14ac:dyDescent="0.2">
      <c r="B13381" s="9"/>
    </row>
    <row r="13382" spans="2:2" ht="15.75" customHeight="1" x14ac:dyDescent="0.2">
      <c r="B13382" s="9"/>
    </row>
    <row r="13383" spans="2:2" ht="15.75" customHeight="1" x14ac:dyDescent="0.2">
      <c r="B13383" s="9"/>
    </row>
    <row r="13384" spans="2:2" ht="15.75" customHeight="1" x14ac:dyDescent="0.2">
      <c r="B13384" s="9"/>
    </row>
    <row r="13385" spans="2:2" ht="15.75" customHeight="1" x14ac:dyDescent="0.2">
      <c r="B13385" s="9"/>
    </row>
    <row r="13386" spans="2:2" ht="15.75" customHeight="1" x14ac:dyDescent="0.2">
      <c r="B13386" s="9"/>
    </row>
    <row r="13387" spans="2:2" ht="15.75" customHeight="1" x14ac:dyDescent="0.2">
      <c r="B13387" s="9"/>
    </row>
    <row r="13388" spans="2:2" ht="15.75" customHeight="1" x14ac:dyDescent="0.2">
      <c r="B13388" s="9"/>
    </row>
    <row r="13389" spans="2:2" ht="15.75" customHeight="1" x14ac:dyDescent="0.2">
      <c r="B13389" s="9"/>
    </row>
    <row r="13390" spans="2:2" ht="15.75" customHeight="1" x14ac:dyDescent="0.2">
      <c r="B13390" s="9"/>
    </row>
    <row r="13391" spans="2:2" ht="15.75" customHeight="1" x14ac:dyDescent="0.2">
      <c r="B13391" s="9"/>
    </row>
    <row r="13392" spans="2:2" ht="15.75" customHeight="1" x14ac:dyDescent="0.2">
      <c r="B13392" s="9"/>
    </row>
    <row r="13393" spans="2:2" ht="15.75" customHeight="1" x14ac:dyDescent="0.2">
      <c r="B13393" s="9"/>
    </row>
    <row r="13394" spans="2:2" ht="15.75" customHeight="1" x14ac:dyDescent="0.2">
      <c r="B13394" s="9"/>
    </row>
    <row r="13395" spans="2:2" ht="15.75" customHeight="1" x14ac:dyDescent="0.2">
      <c r="B13395" s="9"/>
    </row>
    <row r="13396" spans="2:2" ht="15.75" customHeight="1" x14ac:dyDescent="0.2">
      <c r="B13396" s="9"/>
    </row>
    <row r="13397" spans="2:2" ht="15.75" customHeight="1" x14ac:dyDescent="0.2">
      <c r="B13397" s="9"/>
    </row>
    <row r="13398" spans="2:2" ht="15.75" customHeight="1" x14ac:dyDescent="0.2">
      <c r="B13398" s="9"/>
    </row>
    <row r="13399" spans="2:2" ht="15.75" customHeight="1" x14ac:dyDescent="0.2">
      <c r="B13399" s="9"/>
    </row>
    <row r="13400" spans="2:2" ht="15.75" customHeight="1" x14ac:dyDescent="0.2">
      <c r="B13400" s="9"/>
    </row>
    <row r="13401" spans="2:2" ht="15.75" customHeight="1" x14ac:dyDescent="0.2">
      <c r="B13401" s="9"/>
    </row>
    <row r="13402" spans="2:2" ht="15.75" customHeight="1" x14ac:dyDescent="0.2">
      <c r="B13402" s="9"/>
    </row>
    <row r="13403" spans="2:2" ht="15.75" customHeight="1" x14ac:dyDescent="0.2">
      <c r="B13403" s="9"/>
    </row>
    <row r="13404" spans="2:2" ht="15.75" customHeight="1" x14ac:dyDescent="0.2">
      <c r="B13404" s="9"/>
    </row>
    <row r="13405" spans="2:2" ht="15.75" customHeight="1" x14ac:dyDescent="0.2">
      <c r="B13405" s="9"/>
    </row>
    <row r="13406" spans="2:2" ht="15.75" customHeight="1" x14ac:dyDescent="0.2">
      <c r="B13406" s="9"/>
    </row>
    <row r="13407" spans="2:2" ht="15.75" customHeight="1" x14ac:dyDescent="0.2">
      <c r="B13407" s="9"/>
    </row>
    <row r="13408" spans="2:2" ht="15.75" customHeight="1" x14ac:dyDescent="0.2">
      <c r="B13408" s="9"/>
    </row>
    <row r="13409" spans="2:2" ht="15.75" customHeight="1" x14ac:dyDescent="0.2">
      <c r="B13409" s="9"/>
    </row>
    <row r="13410" spans="2:2" ht="15.75" customHeight="1" x14ac:dyDescent="0.2">
      <c r="B13410" s="9"/>
    </row>
    <row r="13411" spans="2:2" ht="15.75" customHeight="1" x14ac:dyDescent="0.2">
      <c r="B13411" s="9"/>
    </row>
    <row r="13412" spans="2:2" ht="15.75" customHeight="1" x14ac:dyDescent="0.2">
      <c r="B13412" s="9"/>
    </row>
    <row r="13413" spans="2:2" ht="15.75" customHeight="1" x14ac:dyDescent="0.2">
      <c r="B13413" s="9"/>
    </row>
    <row r="13414" spans="2:2" ht="15.75" customHeight="1" x14ac:dyDescent="0.2">
      <c r="B13414" s="9"/>
    </row>
    <row r="13415" spans="2:2" ht="15.75" customHeight="1" x14ac:dyDescent="0.2">
      <c r="B13415" s="9"/>
    </row>
    <row r="13416" spans="2:2" ht="15.75" customHeight="1" x14ac:dyDescent="0.2">
      <c r="B13416" s="9"/>
    </row>
    <row r="13417" spans="2:2" ht="15.75" customHeight="1" x14ac:dyDescent="0.2">
      <c r="B13417" s="9"/>
    </row>
    <row r="13418" spans="2:2" ht="15.75" customHeight="1" x14ac:dyDescent="0.2">
      <c r="B13418" s="9"/>
    </row>
    <row r="13419" spans="2:2" ht="15.75" customHeight="1" x14ac:dyDescent="0.2">
      <c r="B13419" s="9"/>
    </row>
    <row r="13420" spans="2:2" ht="15.75" customHeight="1" x14ac:dyDescent="0.2">
      <c r="B13420" s="9"/>
    </row>
    <row r="13421" spans="2:2" ht="15.75" customHeight="1" x14ac:dyDescent="0.2">
      <c r="B13421" s="9"/>
    </row>
    <row r="13422" spans="2:2" ht="15.75" customHeight="1" x14ac:dyDescent="0.2">
      <c r="B13422" s="9"/>
    </row>
    <row r="13423" spans="2:2" ht="15.75" customHeight="1" x14ac:dyDescent="0.2">
      <c r="B13423" s="9"/>
    </row>
    <row r="13424" spans="2:2" ht="15.75" customHeight="1" x14ac:dyDescent="0.2">
      <c r="B13424" s="9"/>
    </row>
    <row r="13425" spans="2:2" ht="15.75" customHeight="1" x14ac:dyDescent="0.2">
      <c r="B13425" s="9"/>
    </row>
    <row r="13426" spans="2:2" ht="15.75" customHeight="1" x14ac:dyDescent="0.2">
      <c r="B13426" s="9"/>
    </row>
    <row r="13427" spans="2:2" ht="15.75" customHeight="1" x14ac:dyDescent="0.2">
      <c r="B13427" s="9"/>
    </row>
    <row r="13428" spans="2:2" ht="15.75" customHeight="1" x14ac:dyDescent="0.2">
      <c r="B13428" s="9"/>
    </row>
    <row r="13429" spans="2:2" ht="15.75" customHeight="1" x14ac:dyDescent="0.2">
      <c r="B13429" s="9"/>
    </row>
    <row r="13430" spans="2:2" ht="15.75" customHeight="1" x14ac:dyDescent="0.2">
      <c r="B13430" s="9"/>
    </row>
    <row r="13431" spans="2:2" ht="15.75" customHeight="1" x14ac:dyDescent="0.2">
      <c r="B13431" s="9"/>
    </row>
    <row r="13432" spans="2:2" ht="15.75" customHeight="1" x14ac:dyDescent="0.2">
      <c r="B13432" s="9"/>
    </row>
    <row r="13433" spans="2:2" ht="15.75" customHeight="1" x14ac:dyDescent="0.2">
      <c r="B13433" s="9"/>
    </row>
    <row r="13434" spans="2:2" ht="15.75" customHeight="1" x14ac:dyDescent="0.2">
      <c r="B13434" s="9"/>
    </row>
    <row r="13435" spans="2:2" ht="15.75" customHeight="1" x14ac:dyDescent="0.2">
      <c r="B13435" s="9"/>
    </row>
    <row r="13436" spans="2:2" ht="15.75" customHeight="1" x14ac:dyDescent="0.2">
      <c r="B13436" s="9"/>
    </row>
    <row r="13437" spans="2:2" ht="15.75" customHeight="1" x14ac:dyDescent="0.2">
      <c r="B13437" s="9"/>
    </row>
    <row r="13438" spans="2:2" ht="15.75" customHeight="1" x14ac:dyDescent="0.2">
      <c r="B13438" s="9"/>
    </row>
    <row r="13439" spans="2:2" ht="15.75" customHeight="1" x14ac:dyDescent="0.2">
      <c r="B13439" s="9"/>
    </row>
    <row r="13440" spans="2:2" ht="15.75" customHeight="1" x14ac:dyDescent="0.2">
      <c r="B13440" s="9"/>
    </row>
    <row r="13441" spans="2:2" ht="15.75" customHeight="1" x14ac:dyDescent="0.2">
      <c r="B13441" s="9"/>
    </row>
    <row r="13442" spans="2:2" ht="15.75" customHeight="1" x14ac:dyDescent="0.2">
      <c r="B13442" s="9"/>
    </row>
    <row r="13443" spans="2:2" ht="15.75" customHeight="1" x14ac:dyDescent="0.2">
      <c r="B13443" s="9"/>
    </row>
    <row r="13444" spans="2:2" ht="15.75" customHeight="1" x14ac:dyDescent="0.2">
      <c r="B13444" s="9"/>
    </row>
    <row r="13445" spans="2:2" ht="15.75" customHeight="1" x14ac:dyDescent="0.2">
      <c r="B13445" s="9"/>
    </row>
    <row r="13446" spans="2:2" ht="15.75" customHeight="1" x14ac:dyDescent="0.2">
      <c r="B13446" s="9"/>
    </row>
    <row r="13447" spans="2:2" ht="15.75" customHeight="1" x14ac:dyDescent="0.2">
      <c r="B13447" s="9"/>
    </row>
    <row r="13448" spans="2:2" ht="15.75" customHeight="1" x14ac:dyDescent="0.2">
      <c r="B13448" s="9"/>
    </row>
    <row r="13449" spans="2:2" ht="15.75" customHeight="1" x14ac:dyDescent="0.2">
      <c r="B13449" s="9"/>
    </row>
    <row r="13450" spans="2:2" ht="15.75" customHeight="1" x14ac:dyDescent="0.2">
      <c r="B13450" s="9"/>
    </row>
    <row r="13451" spans="2:2" ht="15.75" customHeight="1" x14ac:dyDescent="0.2">
      <c r="B13451" s="9"/>
    </row>
    <row r="13452" spans="2:2" ht="15.75" customHeight="1" x14ac:dyDescent="0.2">
      <c r="B13452" s="9"/>
    </row>
    <row r="13453" spans="2:2" ht="15.75" customHeight="1" x14ac:dyDescent="0.2">
      <c r="B13453" s="9"/>
    </row>
    <row r="13454" spans="2:2" ht="15.75" customHeight="1" x14ac:dyDescent="0.2">
      <c r="B13454" s="9"/>
    </row>
    <row r="13455" spans="2:2" ht="15.75" customHeight="1" x14ac:dyDescent="0.2">
      <c r="B13455" s="9"/>
    </row>
    <row r="13456" spans="2:2" ht="15.75" customHeight="1" x14ac:dyDescent="0.2">
      <c r="B13456" s="9"/>
    </row>
    <row r="13457" spans="2:2" ht="15.75" customHeight="1" x14ac:dyDescent="0.2">
      <c r="B13457" s="9"/>
    </row>
    <row r="13458" spans="2:2" ht="15.75" customHeight="1" x14ac:dyDescent="0.2">
      <c r="B13458" s="9"/>
    </row>
    <row r="13459" spans="2:2" ht="15.75" customHeight="1" x14ac:dyDescent="0.2">
      <c r="B13459" s="9"/>
    </row>
    <row r="13460" spans="2:2" ht="15.75" customHeight="1" x14ac:dyDescent="0.2">
      <c r="B13460" s="9"/>
    </row>
    <row r="13461" spans="2:2" ht="15.75" customHeight="1" x14ac:dyDescent="0.2">
      <c r="B13461" s="9"/>
    </row>
    <row r="13462" spans="2:2" ht="15.75" customHeight="1" x14ac:dyDescent="0.2">
      <c r="B13462" s="9"/>
    </row>
    <row r="13463" spans="2:2" ht="15.75" customHeight="1" x14ac:dyDescent="0.2">
      <c r="B13463" s="9"/>
    </row>
    <row r="13464" spans="2:2" ht="15.75" customHeight="1" x14ac:dyDescent="0.2">
      <c r="B13464" s="9"/>
    </row>
    <row r="13465" spans="2:2" ht="15.75" customHeight="1" x14ac:dyDescent="0.2">
      <c r="B13465" s="9"/>
    </row>
    <row r="13466" spans="2:2" ht="15.75" customHeight="1" x14ac:dyDescent="0.2">
      <c r="B13466" s="9"/>
    </row>
    <row r="13467" spans="2:2" ht="15.75" customHeight="1" x14ac:dyDescent="0.2">
      <c r="B13467" s="9"/>
    </row>
    <row r="13468" spans="2:2" ht="15.75" customHeight="1" x14ac:dyDescent="0.2">
      <c r="B13468" s="9"/>
    </row>
    <row r="13469" spans="2:2" ht="15.75" customHeight="1" x14ac:dyDescent="0.2">
      <c r="B13469" s="9"/>
    </row>
    <row r="13470" spans="2:2" ht="15.75" customHeight="1" x14ac:dyDescent="0.2">
      <c r="B13470" s="9"/>
    </row>
    <row r="13471" spans="2:2" ht="15.75" customHeight="1" x14ac:dyDescent="0.2">
      <c r="B13471" s="9"/>
    </row>
    <row r="13472" spans="2:2" ht="15.75" customHeight="1" x14ac:dyDescent="0.2">
      <c r="B13472" s="9"/>
    </row>
    <row r="13473" spans="2:2" ht="15.75" customHeight="1" x14ac:dyDescent="0.2">
      <c r="B13473" s="9"/>
    </row>
    <row r="13474" spans="2:2" ht="15.75" customHeight="1" x14ac:dyDescent="0.2">
      <c r="B13474" s="9"/>
    </row>
    <row r="13475" spans="2:2" ht="15.75" customHeight="1" x14ac:dyDescent="0.2">
      <c r="B13475" s="9"/>
    </row>
    <row r="13476" spans="2:2" ht="15.75" customHeight="1" x14ac:dyDescent="0.2">
      <c r="B13476" s="9"/>
    </row>
    <row r="13477" spans="2:2" ht="15.75" customHeight="1" x14ac:dyDescent="0.2">
      <c r="B13477" s="9"/>
    </row>
    <row r="13478" spans="2:2" ht="15.75" customHeight="1" x14ac:dyDescent="0.2">
      <c r="B13478" s="9"/>
    </row>
    <row r="13479" spans="2:2" ht="15.75" customHeight="1" x14ac:dyDescent="0.2">
      <c r="B13479" s="9"/>
    </row>
    <row r="13480" spans="2:2" ht="15.75" customHeight="1" x14ac:dyDescent="0.2">
      <c r="B13480" s="9"/>
    </row>
    <row r="13481" spans="2:2" ht="15.75" customHeight="1" x14ac:dyDescent="0.2">
      <c r="B13481" s="9"/>
    </row>
    <row r="13482" spans="2:2" ht="15.75" customHeight="1" x14ac:dyDescent="0.2">
      <c r="B13482" s="9"/>
    </row>
    <row r="13483" spans="2:2" ht="15.75" customHeight="1" x14ac:dyDescent="0.2">
      <c r="B13483" s="9"/>
    </row>
    <row r="13484" spans="2:2" ht="15.75" customHeight="1" x14ac:dyDescent="0.2">
      <c r="B13484" s="9"/>
    </row>
    <row r="13485" spans="2:2" ht="15.75" customHeight="1" x14ac:dyDescent="0.2">
      <c r="B13485" s="9"/>
    </row>
    <row r="13486" spans="2:2" ht="15.75" customHeight="1" x14ac:dyDescent="0.2">
      <c r="B13486" s="9"/>
    </row>
    <row r="13487" spans="2:2" ht="15.75" customHeight="1" x14ac:dyDescent="0.2">
      <c r="B13487" s="9"/>
    </row>
    <row r="13488" spans="2:2" ht="15.75" customHeight="1" x14ac:dyDescent="0.2">
      <c r="B13488" s="9"/>
    </row>
    <row r="13489" spans="2:2" ht="15.75" customHeight="1" x14ac:dyDescent="0.2">
      <c r="B13489" s="9"/>
    </row>
    <row r="13490" spans="2:2" ht="15.75" customHeight="1" x14ac:dyDescent="0.2">
      <c r="B13490" s="9"/>
    </row>
    <row r="13491" spans="2:2" ht="15.75" customHeight="1" x14ac:dyDescent="0.2">
      <c r="B13491" s="9"/>
    </row>
    <row r="13492" spans="2:2" ht="15.75" customHeight="1" x14ac:dyDescent="0.2">
      <c r="B13492" s="9"/>
    </row>
    <row r="13493" spans="2:2" ht="15.75" customHeight="1" x14ac:dyDescent="0.2">
      <c r="B13493" s="9"/>
    </row>
    <row r="13494" spans="2:2" ht="15.75" customHeight="1" x14ac:dyDescent="0.2">
      <c r="B13494" s="9"/>
    </row>
    <row r="13495" spans="2:2" ht="15.75" customHeight="1" x14ac:dyDescent="0.2">
      <c r="B13495" s="9"/>
    </row>
    <row r="13496" spans="2:2" ht="15.75" customHeight="1" x14ac:dyDescent="0.2">
      <c r="B13496" s="9"/>
    </row>
    <row r="13497" spans="2:2" ht="15.75" customHeight="1" x14ac:dyDescent="0.2">
      <c r="B13497" s="9"/>
    </row>
    <row r="13498" spans="2:2" ht="15.75" customHeight="1" x14ac:dyDescent="0.2">
      <c r="B13498" s="9"/>
    </row>
    <row r="13499" spans="2:2" ht="15.75" customHeight="1" x14ac:dyDescent="0.2">
      <c r="B13499" s="9"/>
    </row>
    <row r="13500" spans="2:2" ht="15.75" customHeight="1" x14ac:dyDescent="0.2">
      <c r="B13500" s="9"/>
    </row>
    <row r="13501" spans="2:2" ht="15.75" customHeight="1" x14ac:dyDescent="0.2">
      <c r="B13501" s="9"/>
    </row>
    <row r="13502" spans="2:2" ht="15.75" customHeight="1" x14ac:dyDescent="0.2">
      <c r="B13502" s="9"/>
    </row>
    <row r="13503" spans="2:2" ht="15.75" customHeight="1" x14ac:dyDescent="0.2">
      <c r="B13503" s="9"/>
    </row>
    <row r="13504" spans="2:2" ht="15.75" customHeight="1" x14ac:dyDescent="0.2">
      <c r="B13504" s="9"/>
    </row>
    <row r="13505" spans="2:2" ht="15.75" customHeight="1" x14ac:dyDescent="0.2">
      <c r="B13505" s="9"/>
    </row>
    <row r="13506" spans="2:2" ht="15.75" customHeight="1" x14ac:dyDescent="0.2">
      <c r="B13506" s="9"/>
    </row>
    <row r="13507" spans="2:2" ht="15.75" customHeight="1" x14ac:dyDescent="0.2">
      <c r="B13507" s="9"/>
    </row>
    <row r="13508" spans="2:2" ht="15.75" customHeight="1" x14ac:dyDescent="0.2">
      <c r="B13508" s="9"/>
    </row>
    <row r="13509" spans="2:2" ht="15.75" customHeight="1" x14ac:dyDescent="0.2">
      <c r="B13509" s="9"/>
    </row>
    <row r="13510" spans="2:2" ht="15.75" customHeight="1" x14ac:dyDescent="0.2">
      <c r="B13510" s="9"/>
    </row>
    <row r="13511" spans="2:2" ht="15.75" customHeight="1" x14ac:dyDescent="0.2">
      <c r="B13511" s="9"/>
    </row>
    <row r="13512" spans="2:2" ht="15.75" customHeight="1" x14ac:dyDescent="0.2">
      <c r="B13512" s="9"/>
    </row>
    <row r="13513" spans="2:2" ht="15.75" customHeight="1" x14ac:dyDescent="0.2">
      <c r="B13513" s="9"/>
    </row>
    <row r="13514" spans="2:2" ht="15.75" customHeight="1" x14ac:dyDescent="0.2">
      <c r="B13514" s="9"/>
    </row>
    <row r="13515" spans="2:2" ht="15.75" customHeight="1" x14ac:dyDescent="0.2">
      <c r="B13515" s="9"/>
    </row>
    <row r="13516" spans="2:2" ht="15.75" customHeight="1" x14ac:dyDescent="0.2">
      <c r="B13516" s="9"/>
    </row>
    <row r="13517" spans="2:2" ht="15.75" customHeight="1" x14ac:dyDescent="0.2">
      <c r="B13517" s="9"/>
    </row>
    <row r="13518" spans="2:2" ht="15.75" customHeight="1" x14ac:dyDescent="0.2">
      <c r="B13518" s="9"/>
    </row>
    <row r="13519" spans="2:2" ht="15.75" customHeight="1" x14ac:dyDescent="0.2">
      <c r="B13519" s="9"/>
    </row>
    <row r="13520" spans="2:2" ht="15.75" customHeight="1" x14ac:dyDescent="0.2">
      <c r="B13520" s="9"/>
    </row>
    <row r="13521" spans="2:2" ht="15.75" customHeight="1" x14ac:dyDescent="0.2">
      <c r="B13521" s="9"/>
    </row>
    <row r="13522" spans="2:2" ht="15.75" customHeight="1" x14ac:dyDescent="0.2">
      <c r="B13522" s="9"/>
    </row>
    <row r="13523" spans="2:2" ht="15.75" customHeight="1" x14ac:dyDescent="0.2">
      <c r="B13523" s="9"/>
    </row>
    <row r="13524" spans="2:2" ht="15.75" customHeight="1" x14ac:dyDescent="0.2">
      <c r="B13524" s="9"/>
    </row>
    <row r="13525" spans="2:2" ht="15.75" customHeight="1" x14ac:dyDescent="0.2">
      <c r="B13525" s="9"/>
    </row>
    <row r="13526" spans="2:2" ht="15.75" customHeight="1" x14ac:dyDescent="0.2">
      <c r="B13526" s="9"/>
    </row>
    <row r="13527" spans="2:2" ht="15.75" customHeight="1" x14ac:dyDescent="0.2">
      <c r="B13527" s="9"/>
    </row>
    <row r="13528" spans="2:2" ht="15.75" customHeight="1" x14ac:dyDescent="0.2">
      <c r="B13528" s="9"/>
    </row>
    <row r="13529" spans="2:2" ht="15.75" customHeight="1" x14ac:dyDescent="0.2">
      <c r="B13529" s="9"/>
    </row>
    <row r="13530" spans="2:2" ht="15.75" customHeight="1" x14ac:dyDescent="0.2">
      <c r="B13530" s="9"/>
    </row>
    <row r="13531" spans="2:2" ht="15.75" customHeight="1" x14ac:dyDescent="0.2">
      <c r="B13531" s="9"/>
    </row>
    <row r="13532" spans="2:2" ht="15.75" customHeight="1" x14ac:dyDescent="0.2">
      <c r="B13532" s="9"/>
    </row>
    <row r="13533" spans="2:2" ht="15.75" customHeight="1" x14ac:dyDescent="0.2">
      <c r="B13533" s="9"/>
    </row>
    <row r="13534" spans="2:2" ht="15.75" customHeight="1" x14ac:dyDescent="0.2">
      <c r="B13534" s="9"/>
    </row>
    <row r="13535" spans="2:2" ht="15.75" customHeight="1" x14ac:dyDescent="0.2">
      <c r="B13535" s="9"/>
    </row>
    <row r="13536" spans="2:2" ht="15.75" customHeight="1" x14ac:dyDescent="0.2">
      <c r="B13536" s="9"/>
    </row>
    <row r="13537" spans="2:2" ht="15.75" customHeight="1" x14ac:dyDescent="0.2">
      <c r="B13537" s="9"/>
    </row>
    <row r="13538" spans="2:2" ht="15.75" customHeight="1" x14ac:dyDescent="0.2">
      <c r="B13538" s="9"/>
    </row>
    <row r="13539" spans="2:2" ht="15.75" customHeight="1" x14ac:dyDescent="0.2">
      <c r="B13539" s="9"/>
    </row>
    <row r="13540" spans="2:2" ht="15.75" customHeight="1" x14ac:dyDescent="0.2">
      <c r="B13540" s="9"/>
    </row>
    <row r="13541" spans="2:2" ht="15.75" customHeight="1" x14ac:dyDescent="0.2">
      <c r="B13541" s="9"/>
    </row>
    <row r="13542" spans="2:2" ht="15.75" customHeight="1" x14ac:dyDescent="0.2">
      <c r="B13542" s="9"/>
    </row>
    <row r="13543" spans="2:2" ht="15.75" customHeight="1" x14ac:dyDescent="0.2">
      <c r="B13543" s="9"/>
    </row>
    <row r="13544" spans="2:2" ht="15.75" customHeight="1" x14ac:dyDescent="0.2">
      <c r="B13544" s="9"/>
    </row>
    <row r="13545" spans="2:2" ht="15.75" customHeight="1" x14ac:dyDescent="0.2">
      <c r="B13545" s="9"/>
    </row>
    <row r="13546" spans="2:2" ht="15.75" customHeight="1" x14ac:dyDescent="0.2">
      <c r="B13546" s="9"/>
    </row>
    <row r="13547" spans="2:2" ht="15.75" customHeight="1" x14ac:dyDescent="0.2">
      <c r="B13547" s="9"/>
    </row>
    <row r="13548" spans="2:2" ht="15.75" customHeight="1" x14ac:dyDescent="0.2">
      <c r="B13548" s="9"/>
    </row>
    <row r="13549" spans="2:2" ht="15.75" customHeight="1" x14ac:dyDescent="0.2">
      <c r="B13549" s="9"/>
    </row>
    <row r="13550" spans="2:2" ht="15.75" customHeight="1" x14ac:dyDescent="0.2">
      <c r="B13550" s="9"/>
    </row>
    <row r="13551" spans="2:2" ht="15.75" customHeight="1" x14ac:dyDescent="0.2">
      <c r="B13551" s="9"/>
    </row>
    <row r="13552" spans="2:2" ht="15.75" customHeight="1" x14ac:dyDescent="0.2">
      <c r="B13552" s="9"/>
    </row>
    <row r="13553" spans="2:2" ht="15.75" customHeight="1" x14ac:dyDescent="0.2">
      <c r="B13553" s="9"/>
    </row>
    <row r="13554" spans="2:2" ht="15.75" customHeight="1" x14ac:dyDescent="0.2">
      <c r="B13554" s="9"/>
    </row>
    <row r="13555" spans="2:2" ht="15.75" customHeight="1" x14ac:dyDescent="0.2">
      <c r="B13555" s="9"/>
    </row>
    <row r="13556" spans="2:2" ht="15.75" customHeight="1" x14ac:dyDescent="0.2">
      <c r="B13556" s="9"/>
    </row>
    <row r="13557" spans="2:2" ht="15.75" customHeight="1" x14ac:dyDescent="0.2">
      <c r="B13557" s="9"/>
    </row>
    <row r="13558" spans="2:2" ht="15.75" customHeight="1" x14ac:dyDescent="0.2">
      <c r="B13558" s="9"/>
    </row>
    <row r="13559" spans="2:2" ht="15.75" customHeight="1" x14ac:dyDescent="0.2">
      <c r="B13559" s="9"/>
    </row>
    <row r="13560" spans="2:2" ht="15.75" customHeight="1" x14ac:dyDescent="0.2">
      <c r="B13560" s="9"/>
    </row>
    <row r="13561" spans="2:2" ht="15.75" customHeight="1" x14ac:dyDescent="0.2">
      <c r="B13561" s="9"/>
    </row>
    <row r="13562" spans="2:2" ht="15.75" customHeight="1" x14ac:dyDescent="0.2">
      <c r="B13562" s="9"/>
    </row>
    <row r="13563" spans="2:2" ht="15.75" customHeight="1" x14ac:dyDescent="0.2">
      <c r="B13563" s="9"/>
    </row>
    <row r="13564" spans="2:2" ht="15.75" customHeight="1" x14ac:dyDescent="0.2">
      <c r="B13564" s="9"/>
    </row>
    <row r="13565" spans="2:2" ht="15.75" customHeight="1" x14ac:dyDescent="0.2">
      <c r="B13565" s="9"/>
    </row>
    <row r="13566" spans="2:2" ht="15.75" customHeight="1" x14ac:dyDescent="0.2">
      <c r="B13566" s="9"/>
    </row>
    <row r="13567" spans="2:2" ht="15.75" customHeight="1" x14ac:dyDescent="0.2">
      <c r="B13567" s="9"/>
    </row>
    <row r="13568" spans="2:2" ht="15.75" customHeight="1" x14ac:dyDescent="0.2">
      <c r="B13568" s="9"/>
    </row>
    <row r="13569" spans="2:2" ht="15.75" customHeight="1" x14ac:dyDescent="0.2">
      <c r="B13569" s="9"/>
    </row>
    <row r="13570" spans="2:2" ht="15.75" customHeight="1" x14ac:dyDescent="0.2">
      <c r="B13570" s="9"/>
    </row>
    <row r="13571" spans="2:2" ht="15.75" customHeight="1" x14ac:dyDescent="0.2">
      <c r="B13571" s="9"/>
    </row>
    <row r="13572" spans="2:2" ht="15.75" customHeight="1" x14ac:dyDescent="0.2">
      <c r="B13572" s="9"/>
    </row>
    <row r="13573" spans="2:2" ht="15.75" customHeight="1" x14ac:dyDescent="0.2">
      <c r="B13573" s="9"/>
    </row>
    <row r="13574" spans="2:2" ht="15.75" customHeight="1" x14ac:dyDescent="0.2">
      <c r="B13574" s="9"/>
    </row>
    <row r="13575" spans="2:2" ht="15.75" customHeight="1" x14ac:dyDescent="0.2">
      <c r="B13575" s="9"/>
    </row>
    <row r="13576" spans="2:2" ht="15.75" customHeight="1" x14ac:dyDescent="0.2">
      <c r="B13576" s="9"/>
    </row>
    <row r="13577" spans="2:2" ht="15.75" customHeight="1" x14ac:dyDescent="0.2">
      <c r="B13577" s="9"/>
    </row>
    <row r="13578" spans="2:2" ht="15.75" customHeight="1" x14ac:dyDescent="0.2">
      <c r="B13578" s="9"/>
    </row>
    <row r="13579" spans="2:2" ht="15.75" customHeight="1" x14ac:dyDescent="0.2">
      <c r="B13579" s="9"/>
    </row>
    <row r="13580" spans="2:2" ht="15.75" customHeight="1" x14ac:dyDescent="0.2">
      <c r="B13580" s="9"/>
    </row>
    <row r="13581" spans="2:2" ht="15.75" customHeight="1" x14ac:dyDescent="0.2">
      <c r="B13581" s="9"/>
    </row>
    <row r="13582" spans="2:2" ht="15.75" customHeight="1" x14ac:dyDescent="0.2">
      <c r="B13582" s="9"/>
    </row>
    <row r="13583" spans="2:2" ht="15.75" customHeight="1" x14ac:dyDescent="0.2">
      <c r="B13583" s="9"/>
    </row>
    <row r="13584" spans="2:2" ht="15.75" customHeight="1" x14ac:dyDescent="0.2">
      <c r="B13584" s="9"/>
    </row>
    <row r="13585" spans="2:2" ht="15.75" customHeight="1" x14ac:dyDescent="0.2">
      <c r="B13585" s="9"/>
    </row>
    <row r="13586" spans="2:2" ht="15.75" customHeight="1" x14ac:dyDescent="0.2">
      <c r="B13586" s="9"/>
    </row>
    <row r="13587" spans="2:2" ht="15.75" customHeight="1" x14ac:dyDescent="0.2">
      <c r="B13587" s="9"/>
    </row>
    <row r="13588" spans="2:2" ht="15.75" customHeight="1" x14ac:dyDescent="0.2">
      <c r="B13588" s="9"/>
    </row>
    <row r="13589" spans="2:2" ht="15.75" customHeight="1" x14ac:dyDescent="0.2">
      <c r="B13589" s="9"/>
    </row>
    <row r="13590" spans="2:2" ht="15.75" customHeight="1" x14ac:dyDescent="0.2">
      <c r="B13590" s="9"/>
    </row>
    <row r="13591" spans="2:2" ht="15.75" customHeight="1" x14ac:dyDescent="0.2">
      <c r="B13591" s="9"/>
    </row>
    <row r="13592" spans="2:2" ht="15.75" customHeight="1" x14ac:dyDescent="0.2">
      <c r="B13592" s="9"/>
    </row>
    <row r="13593" spans="2:2" ht="15.75" customHeight="1" x14ac:dyDescent="0.2">
      <c r="B13593" s="9"/>
    </row>
    <row r="13594" spans="2:2" ht="15.75" customHeight="1" x14ac:dyDescent="0.2">
      <c r="B13594" s="9"/>
    </row>
    <row r="13595" spans="2:2" ht="15.75" customHeight="1" x14ac:dyDescent="0.2">
      <c r="B13595" s="9"/>
    </row>
    <row r="13596" spans="2:2" ht="15.75" customHeight="1" x14ac:dyDescent="0.2">
      <c r="B13596" s="9"/>
    </row>
    <row r="13597" spans="2:2" ht="15.75" customHeight="1" x14ac:dyDescent="0.2">
      <c r="B13597" s="9"/>
    </row>
    <row r="13598" spans="2:2" ht="15.75" customHeight="1" x14ac:dyDescent="0.2">
      <c r="B13598" s="9"/>
    </row>
    <row r="13599" spans="2:2" ht="15.75" customHeight="1" x14ac:dyDescent="0.2">
      <c r="B13599" s="9"/>
    </row>
    <row r="13600" spans="2:2" ht="15.75" customHeight="1" x14ac:dyDescent="0.2">
      <c r="B13600" s="9"/>
    </row>
    <row r="13601" spans="2:2" ht="15.75" customHeight="1" x14ac:dyDescent="0.2">
      <c r="B13601" s="9"/>
    </row>
    <row r="13602" spans="2:2" ht="15.75" customHeight="1" x14ac:dyDescent="0.2">
      <c r="B13602" s="9"/>
    </row>
    <row r="13603" spans="2:2" ht="15.75" customHeight="1" x14ac:dyDescent="0.2">
      <c r="B13603" s="9"/>
    </row>
    <row r="13604" spans="2:2" ht="15.75" customHeight="1" x14ac:dyDescent="0.2">
      <c r="B13604" s="9"/>
    </row>
    <row r="13605" spans="2:2" ht="15.75" customHeight="1" x14ac:dyDescent="0.2">
      <c r="B13605" s="9"/>
    </row>
    <row r="13606" spans="2:2" ht="15.75" customHeight="1" x14ac:dyDescent="0.2">
      <c r="B13606" s="9"/>
    </row>
    <row r="13607" spans="2:2" ht="15.75" customHeight="1" x14ac:dyDescent="0.2">
      <c r="B13607" s="9"/>
    </row>
    <row r="13608" spans="2:2" ht="15.75" customHeight="1" x14ac:dyDescent="0.2">
      <c r="B13608" s="9"/>
    </row>
    <row r="13609" spans="2:2" ht="15.75" customHeight="1" x14ac:dyDescent="0.2">
      <c r="B13609" s="9"/>
    </row>
    <row r="13610" spans="2:2" ht="15.75" customHeight="1" x14ac:dyDescent="0.2">
      <c r="B13610" s="9"/>
    </row>
    <row r="13611" spans="2:2" ht="15.75" customHeight="1" x14ac:dyDescent="0.2">
      <c r="B13611" s="9"/>
    </row>
    <row r="13612" spans="2:2" ht="15.75" customHeight="1" x14ac:dyDescent="0.2">
      <c r="B13612" s="9"/>
    </row>
    <row r="13613" spans="2:2" ht="15.75" customHeight="1" x14ac:dyDescent="0.2">
      <c r="B13613" s="9"/>
    </row>
    <row r="13614" spans="2:2" ht="15.75" customHeight="1" x14ac:dyDescent="0.2">
      <c r="B13614" s="9"/>
    </row>
    <row r="13615" spans="2:2" ht="15.75" customHeight="1" x14ac:dyDescent="0.2">
      <c r="B13615" s="9"/>
    </row>
    <row r="13616" spans="2:2" ht="15.75" customHeight="1" x14ac:dyDescent="0.2">
      <c r="B13616" s="9"/>
    </row>
    <row r="13617" spans="2:2" ht="15.75" customHeight="1" x14ac:dyDescent="0.2">
      <c r="B13617" s="9"/>
    </row>
    <row r="13618" spans="2:2" ht="15.75" customHeight="1" x14ac:dyDescent="0.2">
      <c r="B13618" s="9"/>
    </row>
    <row r="13619" spans="2:2" ht="15.75" customHeight="1" x14ac:dyDescent="0.2">
      <c r="B13619" s="9"/>
    </row>
    <row r="13620" spans="2:2" ht="15.75" customHeight="1" x14ac:dyDescent="0.2">
      <c r="B13620" s="9"/>
    </row>
    <row r="13621" spans="2:2" ht="15.75" customHeight="1" x14ac:dyDescent="0.2">
      <c r="B13621" s="9"/>
    </row>
    <row r="13622" spans="2:2" ht="15.75" customHeight="1" x14ac:dyDescent="0.2">
      <c r="B13622" s="9"/>
    </row>
    <row r="13623" spans="2:2" ht="15.75" customHeight="1" x14ac:dyDescent="0.2">
      <c r="B13623" s="9"/>
    </row>
    <row r="13624" spans="2:2" ht="15.75" customHeight="1" x14ac:dyDescent="0.2">
      <c r="B13624" s="9"/>
    </row>
    <row r="13625" spans="2:2" ht="15.75" customHeight="1" x14ac:dyDescent="0.2">
      <c r="B13625" s="9"/>
    </row>
    <row r="13626" spans="2:2" ht="15.75" customHeight="1" x14ac:dyDescent="0.2">
      <c r="B13626" s="9"/>
    </row>
    <row r="13627" spans="2:2" ht="15.75" customHeight="1" x14ac:dyDescent="0.2">
      <c r="B13627" s="9"/>
    </row>
    <row r="13628" spans="2:2" ht="15.75" customHeight="1" x14ac:dyDescent="0.2">
      <c r="B13628" s="9"/>
    </row>
    <row r="13629" spans="2:2" ht="15.75" customHeight="1" x14ac:dyDescent="0.2">
      <c r="B13629" s="9"/>
    </row>
    <row r="13630" spans="2:2" ht="15.75" customHeight="1" x14ac:dyDescent="0.2">
      <c r="B13630" s="9"/>
    </row>
    <row r="13631" spans="2:2" ht="15.75" customHeight="1" x14ac:dyDescent="0.2">
      <c r="B13631" s="9"/>
    </row>
    <row r="13632" spans="2:2" ht="15.75" customHeight="1" x14ac:dyDescent="0.2">
      <c r="B13632" s="9"/>
    </row>
    <row r="13633" spans="2:2" ht="15.75" customHeight="1" x14ac:dyDescent="0.2">
      <c r="B13633" s="9"/>
    </row>
    <row r="13634" spans="2:2" ht="15.75" customHeight="1" x14ac:dyDescent="0.2">
      <c r="B13634" s="9"/>
    </row>
    <row r="13635" spans="2:2" ht="15.75" customHeight="1" x14ac:dyDescent="0.2">
      <c r="B13635" s="9"/>
    </row>
    <row r="13636" spans="2:2" ht="15.75" customHeight="1" x14ac:dyDescent="0.2">
      <c r="B13636" s="9"/>
    </row>
    <row r="13637" spans="2:2" ht="15.75" customHeight="1" x14ac:dyDescent="0.2">
      <c r="B13637" s="9"/>
    </row>
    <row r="13638" spans="2:2" ht="15.75" customHeight="1" x14ac:dyDescent="0.2">
      <c r="B13638" s="9"/>
    </row>
    <row r="13639" spans="2:2" ht="15.75" customHeight="1" x14ac:dyDescent="0.2">
      <c r="B13639" s="9"/>
    </row>
    <row r="13640" spans="2:2" ht="15.75" customHeight="1" x14ac:dyDescent="0.2">
      <c r="B13640" s="9"/>
    </row>
    <row r="13641" spans="2:2" ht="15.75" customHeight="1" x14ac:dyDescent="0.2">
      <c r="B13641" s="9"/>
    </row>
    <row r="13642" spans="2:2" ht="15.75" customHeight="1" x14ac:dyDescent="0.2">
      <c r="B13642" s="9"/>
    </row>
    <row r="13643" spans="2:2" ht="15.75" customHeight="1" x14ac:dyDescent="0.2">
      <c r="B13643" s="9"/>
    </row>
    <row r="13644" spans="2:2" ht="15.75" customHeight="1" x14ac:dyDescent="0.2">
      <c r="B13644" s="9"/>
    </row>
    <row r="13645" spans="2:2" ht="15.75" customHeight="1" x14ac:dyDescent="0.2">
      <c r="B13645" s="9"/>
    </row>
    <row r="13646" spans="2:2" ht="15.75" customHeight="1" x14ac:dyDescent="0.2">
      <c r="B13646" s="9"/>
    </row>
    <row r="13647" spans="2:2" ht="15.75" customHeight="1" x14ac:dyDescent="0.2">
      <c r="B13647" s="9"/>
    </row>
    <row r="13648" spans="2:2" ht="15.75" customHeight="1" x14ac:dyDescent="0.2">
      <c r="B13648" s="9"/>
    </row>
    <row r="13649" spans="2:2" ht="15.75" customHeight="1" x14ac:dyDescent="0.2">
      <c r="B13649" s="9"/>
    </row>
    <row r="13650" spans="2:2" ht="15.75" customHeight="1" x14ac:dyDescent="0.2">
      <c r="B13650" s="9"/>
    </row>
    <row r="13651" spans="2:2" ht="15.75" customHeight="1" x14ac:dyDescent="0.2">
      <c r="B13651" s="9"/>
    </row>
    <row r="13652" spans="2:2" ht="15.75" customHeight="1" x14ac:dyDescent="0.2">
      <c r="B13652" s="9"/>
    </row>
    <row r="13653" spans="2:2" ht="15.75" customHeight="1" x14ac:dyDescent="0.2">
      <c r="B13653" s="9"/>
    </row>
    <row r="13654" spans="2:2" ht="15.75" customHeight="1" x14ac:dyDescent="0.2">
      <c r="B13654" s="9"/>
    </row>
    <row r="13655" spans="2:2" ht="15.75" customHeight="1" x14ac:dyDescent="0.2">
      <c r="B13655" s="9"/>
    </row>
    <row r="13656" spans="2:2" ht="15.75" customHeight="1" x14ac:dyDescent="0.2">
      <c r="B13656" s="9"/>
    </row>
    <row r="13657" spans="2:2" ht="15.75" customHeight="1" x14ac:dyDescent="0.2">
      <c r="B13657" s="9"/>
    </row>
    <row r="13658" spans="2:2" ht="15.75" customHeight="1" x14ac:dyDescent="0.2">
      <c r="B13658" s="9"/>
    </row>
    <row r="13659" spans="2:2" ht="15.75" customHeight="1" x14ac:dyDescent="0.2">
      <c r="B13659" s="9"/>
    </row>
    <row r="13660" spans="2:2" ht="15.75" customHeight="1" x14ac:dyDescent="0.2">
      <c r="B13660" s="9"/>
    </row>
    <row r="13661" spans="2:2" ht="15.75" customHeight="1" x14ac:dyDescent="0.2">
      <c r="B13661" s="9"/>
    </row>
    <row r="13662" spans="2:2" ht="15.75" customHeight="1" x14ac:dyDescent="0.2">
      <c r="B13662" s="9"/>
    </row>
    <row r="13663" spans="2:2" ht="15.75" customHeight="1" x14ac:dyDescent="0.2">
      <c r="B13663" s="9"/>
    </row>
    <row r="13664" spans="2:2" ht="15.75" customHeight="1" x14ac:dyDescent="0.2">
      <c r="B13664" s="9"/>
    </row>
    <row r="13665" spans="2:2" ht="15.75" customHeight="1" x14ac:dyDescent="0.2">
      <c r="B13665" s="9"/>
    </row>
    <row r="13666" spans="2:2" ht="15.75" customHeight="1" x14ac:dyDescent="0.2">
      <c r="B13666" s="9"/>
    </row>
    <row r="13667" spans="2:2" ht="15.75" customHeight="1" x14ac:dyDescent="0.2">
      <c r="B13667" s="9"/>
    </row>
    <row r="13668" spans="2:2" ht="15.75" customHeight="1" x14ac:dyDescent="0.2">
      <c r="B13668" s="9"/>
    </row>
    <row r="13669" spans="2:2" ht="15.75" customHeight="1" x14ac:dyDescent="0.2">
      <c r="B13669" s="9"/>
    </row>
    <row r="13670" spans="2:2" ht="15.75" customHeight="1" x14ac:dyDescent="0.2">
      <c r="B13670" s="9"/>
    </row>
    <row r="13671" spans="2:2" ht="15.75" customHeight="1" x14ac:dyDescent="0.2">
      <c r="B13671" s="9"/>
    </row>
    <row r="13672" spans="2:2" ht="15.75" customHeight="1" x14ac:dyDescent="0.2">
      <c r="B13672" s="9"/>
    </row>
    <row r="13673" spans="2:2" ht="15.75" customHeight="1" x14ac:dyDescent="0.2">
      <c r="B13673" s="9"/>
    </row>
    <row r="13674" spans="2:2" ht="15.75" customHeight="1" x14ac:dyDescent="0.2">
      <c r="B13674" s="9"/>
    </row>
    <row r="13675" spans="2:2" ht="15.75" customHeight="1" x14ac:dyDescent="0.2">
      <c r="B13675" s="9"/>
    </row>
    <row r="13676" spans="2:2" ht="15.75" customHeight="1" x14ac:dyDescent="0.2">
      <c r="B13676" s="9"/>
    </row>
    <row r="13677" spans="2:2" ht="15.75" customHeight="1" x14ac:dyDescent="0.2">
      <c r="B13677" s="9"/>
    </row>
    <row r="13678" spans="2:2" ht="15.75" customHeight="1" x14ac:dyDescent="0.2">
      <c r="B13678" s="9"/>
    </row>
    <row r="13679" spans="2:2" ht="15.75" customHeight="1" x14ac:dyDescent="0.2">
      <c r="B13679" s="9"/>
    </row>
    <row r="13680" spans="2:2" ht="15.75" customHeight="1" x14ac:dyDescent="0.2">
      <c r="B13680" s="9"/>
    </row>
    <row r="13681" spans="2:2" ht="15.75" customHeight="1" x14ac:dyDescent="0.2">
      <c r="B13681" s="9"/>
    </row>
    <row r="13682" spans="2:2" ht="15.75" customHeight="1" x14ac:dyDescent="0.2">
      <c r="B13682" s="9"/>
    </row>
    <row r="13683" spans="2:2" ht="15.75" customHeight="1" x14ac:dyDescent="0.2">
      <c r="B13683" s="9"/>
    </row>
    <row r="13684" spans="2:2" ht="15.75" customHeight="1" x14ac:dyDescent="0.2">
      <c r="B13684" s="9"/>
    </row>
    <row r="13685" spans="2:2" ht="15.75" customHeight="1" x14ac:dyDescent="0.2">
      <c r="B13685" s="9"/>
    </row>
    <row r="13686" spans="2:2" ht="15.75" customHeight="1" x14ac:dyDescent="0.2">
      <c r="B13686" s="9"/>
    </row>
    <row r="13687" spans="2:2" ht="15.75" customHeight="1" x14ac:dyDescent="0.2">
      <c r="B13687" s="9"/>
    </row>
    <row r="13688" spans="2:2" ht="15.75" customHeight="1" x14ac:dyDescent="0.2">
      <c r="B13688" s="9"/>
    </row>
    <row r="13689" spans="2:2" ht="15.75" customHeight="1" x14ac:dyDescent="0.2">
      <c r="B13689" s="9"/>
    </row>
    <row r="13690" spans="2:2" ht="15.75" customHeight="1" x14ac:dyDescent="0.2">
      <c r="B13690" s="9"/>
    </row>
    <row r="13691" spans="2:2" ht="15.75" customHeight="1" x14ac:dyDescent="0.2">
      <c r="B13691" s="9"/>
    </row>
    <row r="13692" spans="2:2" ht="15.75" customHeight="1" x14ac:dyDescent="0.2">
      <c r="B13692" s="9"/>
    </row>
    <row r="13693" spans="2:2" ht="15.75" customHeight="1" x14ac:dyDescent="0.2">
      <c r="B13693" s="9"/>
    </row>
    <row r="13694" spans="2:2" ht="15.75" customHeight="1" x14ac:dyDescent="0.2">
      <c r="B13694" s="9"/>
    </row>
    <row r="13695" spans="2:2" ht="15.75" customHeight="1" x14ac:dyDescent="0.2">
      <c r="B13695" s="9"/>
    </row>
    <row r="13696" spans="2:2" ht="15.75" customHeight="1" x14ac:dyDescent="0.2">
      <c r="B13696" s="9"/>
    </row>
    <row r="13697" spans="2:2" ht="15.75" customHeight="1" x14ac:dyDescent="0.2">
      <c r="B13697" s="9"/>
    </row>
    <row r="13698" spans="2:2" ht="15.75" customHeight="1" x14ac:dyDescent="0.2">
      <c r="B13698" s="9"/>
    </row>
    <row r="13699" spans="2:2" ht="15.75" customHeight="1" x14ac:dyDescent="0.2">
      <c r="B13699" s="9"/>
    </row>
    <row r="13700" spans="2:2" ht="15.75" customHeight="1" x14ac:dyDescent="0.2">
      <c r="B13700" s="9"/>
    </row>
    <row r="13701" spans="2:2" ht="15.75" customHeight="1" x14ac:dyDescent="0.2">
      <c r="B13701" s="9"/>
    </row>
    <row r="13702" spans="2:2" ht="15.75" customHeight="1" x14ac:dyDescent="0.2">
      <c r="B13702" s="9"/>
    </row>
    <row r="13703" spans="2:2" ht="15.75" customHeight="1" x14ac:dyDescent="0.2">
      <c r="B13703" s="9"/>
    </row>
    <row r="13704" spans="2:2" ht="15.75" customHeight="1" x14ac:dyDescent="0.2">
      <c r="B13704" s="9"/>
    </row>
    <row r="13705" spans="2:2" ht="15.75" customHeight="1" x14ac:dyDescent="0.2">
      <c r="B13705" s="9"/>
    </row>
    <row r="13706" spans="2:2" ht="15.75" customHeight="1" x14ac:dyDescent="0.2">
      <c r="B13706" s="9"/>
    </row>
    <row r="13707" spans="2:2" ht="15.75" customHeight="1" x14ac:dyDescent="0.2">
      <c r="B13707" s="9"/>
    </row>
    <row r="13708" spans="2:2" ht="15.75" customHeight="1" x14ac:dyDescent="0.2">
      <c r="B13708" s="9"/>
    </row>
    <row r="13709" spans="2:2" ht="15.75" customHeight="1" x14ac:dyDescent="0.2">
      <c r="B13709" s="9"/>
    </row>
    <row r="13710" spans="2:2" ht="15.75" customHeight="1" x14ac:dyDescent="0.2">
      <c r="B13710" s="9"/>
    </row>
    <row r="13711" spans="2:2" ht="15.75" customHeight="1" x14ac:dyDescent="0.2">
      <c r="B13711" s="9"/>
    </row>
    <row r="13712" spans="2:2" ht="15.75" customHeight="1" x14ac:dyDescent="0.2">
      <c r="B13712" s="9"/>
    </row>
    <row r="13713" spans="2:2" ht="15.75" customHeight="1" x14ac:dyDescent="0.2">
      <c r="B13713" s="9"/>
    </row>
    <row r="13714" spans="2:2" ht="15.75" customHeight="1" x14ac:dyDescent="0.2">
      <c r="B13714" s="9"/>
    </row>
    <row r="13715" spans="2:2" ht="15.75" customHeight="1" x14ac:dyDescent="0.2">
      <c r="B13715" s="9"/>
    </row>
    <row r="13716" spans="2:2" ht="15.75" customHeight="1" x14ac:dyDescent="0.2">
      <c r="B13716" s="9"/>
    </row>
    <row r="13717" spans="2:2" ht="15.75" customHeight="1" x14ac:dyDescent="0.2">
      <c r="B13717" s="9"/>
    </row>
    <row r="13718" spans="2:2" ht="15.75" customHeight="1" x14ac:dyDescent="0.2">
      <c r="B13718" s="9"/>
    </row>
    <row r="13719" spans="2:2" ht="15.75" customHeight="1" x14ac:dyDescent="0.2">
      <c r="B13719" s="9"/>
    </row>
    <row r="13720" spans="2:2" ht="15.75" customHeight="1" x14ac:dyDescent="0.2">
      <c r="B13720" s="9"/>
    </row>
    <row r="13721" spans="2:2" ht="15.75" customHeight="1" x14ac:dyDescent="0.2">
      <c r="B13721" s="9"/>
    </row>
    <row r="13722" spans="2:2" ht="15.75" customHeight="1" x14ac:dyDescent="0.2">
      <c r="B13722" s="9"/>
    </row>
    <row r="13723" spans="2:2" ht="15.75" customHeight="1" x14ac:dyDescent="0.2">
      <c r="B13723" s="9"/>
    </row>
    <row r="13724" spans="2:2" ht="15.75" customHeight="1" x14ac:dyDescent="0.2">
      <c r="B13724" s="9"/>
    </row>
    <row r="13725" spans="2:2" ht="15.75" customHeight="1" x14ac:dyDescent="0.2">
      <c r="B13725" s="9"/>
    </row>
    <row r="13726" spans="2:2" ht="15.75" customHeight="1" x14ac:dyDescent="0.2">
      <c r="B13726" s="9"/>
    </row>
    <row r="13727" spans="2:2" ht="15.75" customHeight="1" x14ac:dyDescent="0.2">
      <c r="B13727" s="9"/>
    </row>
    <row r="13728" spans="2:2" ht="15.75" customHeight="1" x14ac:dyDescent="0.2">
      <c r="B13728" s="9"/>
    </row>
    <row r="13729" spans="2:2" ht="15.75" customHeight="1" x14ac:dyDescent="0.2">
      <c r="B13729" s="9"/>
    </row>
    <row r="13730" spans="2:2" ht="15.75" customHeight="1" x14ac:dyDescent="0.2">
      <c r="B13730" s="9"/>
    </row>
    <row r="13731" spans="2:2" ht="15.75" customHeight="1" x14ac:dyDescent="0.2">
      <c r="B13731" s="9"/>
    </row>
    <row r="13732" spans="2:2" ht="15.75" customHeight="1" x14ac:dyDescent="0.2">
      <c r="B13732" s="9"/>
    </row>
    <row r="13733" spans="2:2" ht="15.75" customHeight="1" x14ac:dyDescent="0.2">
      <c r="B13733" s="9"/>
    </row>
    <row r="13734" spans="2:2" ht="15.75" customHeight="1" x14ac:dyDescent="0.2">
      <c r="B13734" s="9"/>
    </row>
    <row r="13735" spans="2:2" ht="15.75" customHeight="1" x14ac:dyDescent="0.2">
      <c r="B13735" s="9"/>
    </row>
    <row r="13736" spans="2:2" ht="15.75" customHeight="1" x14ac:dyDescent="0.2">
      <c r="B13736" s="9"/>
    </row>
    <row r="13737" spans="2:2" ht="15.75" customHeight="1" x14ac:dyDescent="0.2">
      <c r="B13737" s="9"/>
    </row>
    <row r="13738" spans="2:2" ht="15.75" customHeight="1" x14ac:dyDescent="0.2">
      <c r="B13738" s="9"/>
    </row>
    <row r="13739" spans="2:2" ht="15.75" customHeight="1" x14ac:dyDescent="0.2">
      <c r="B13739" s="9"/>
    </row>
    <row r="13740" spans="2:2" ht="15.75" customHeight="1" x14ac:dyDescent="0.2">
      <c r="B13740" s="9"/>
    </row>
    <row r="13741" spans="2:2" ht="15.75" customHeight="1" x14ac:dyDescent="0.2">
      <c r="B13741" s="9"/>
    </row>
    <row r="13742" spans="2:2" ht="15.75" customHeight="1" x14ac:dyDescent="0.2">
      <c r="B13742" s="9"/>
    </row>
    <row r="13743" spans="2:2" ht="15.75" customHeight="1" x14ac:dyDescent="0.2">
      <c r="B13743" s="9"/>
    </row>
    <row r="13744" spans="2:2" ht="15.75" customHeight="1" x14ac:dyDescent="0.2">
      <c r="B13744" s="9"/>
    </row>
    <row r="13745" spans="2:2" ht="15.75" customHeight="1" x14ac:dyDescent="0.2">
      <c r="B13745" s="9"/>
    </row>
    <row r="13746" spans="2:2" ht="15.75" customHeight="1" x14ac:dyDescent="0.2">
      <c r="B13746" s="9"/>
    </row>
    <row r="13747" spans="2:2" ht="15.75" customHeight="1" x14ac:dyDescent="0.2">
      <c r="B13747" s="9"/>
    </row>
    <row r="13748" spans="2:2" ht="15.75" customHeight="1" x14ac:dyDescent="0.2">
      <c r="B13748" s="9"/>
    </row>
    <row r="13749" spans="2:2" ht="15.75" customHeight="1" x14ac:dyDescent="0.2">
      <c r="B13749" s="9"/>
    </row>
    <row r="13750" spans="2:2" ht="15.75" customHeight="1" x14ac:dyDescent="0.2">
      <c r="B13750" s="9"/>
    </row>
    <row r="13751" spans="2:2" ht="15.75" customHeight="1" x14ac:dyDescent="0.2">
      <c r="B13751" s="9"/>
    </row>
    <row r="13752" spans="2:2" ht="15.75" customHeight="1" x14ac:dyDescent="0.2">
      <c r="B13752" s="9"/>
    </row>
    <row r="13753" spans="2:2" ht="15.75" customHeight="1" x14ac:dyDescent="0.2">
      <c r="B13753" s="9"/>
    </row>
    <row r="13754" spans="2:2" ht="15.75" customHeight="1" x14ac:dyDescent="0.2">
      <c r="B13754" s="9"/>
    </row>
    <row r="13755" spans="2:2" ht="15.75" customHeight="1" x14ac:dyDescent="0.2">
      <c r="B13755" s="9"/>
    </row>
    <row r="13756" spans="2:2" ht="15.75" customHeight="1" x14ac:dyDescent="0.2">
      <c r="B13756" s="9"/>
    </row>
    <row r="13757" spans="2:2" ht="15.75" customHeight="1" x14ac:dyDescent="0.2">
      <c r="B13757" s="9"/>
    </row>
    <row r="13758" spans="2:2" ht="15.75" customHeight="1" x14ac:dyDescent="0.2">
      <c r="B13758" s="9"/>
    </row>
    <row r="13759" spans="2:2" ht="15.75" customHeight="1" x14ac:dyDescent="0.2">
      <c r="B13759" s="9"/>
    </row>
    <row r="13760" spans="2:2" ht="15.75" customHeight="1" x14ac:dyDescent="0.2">
      <c r="B13760" s="9"/>
    </row>
    <row r="13761" spans="2:2" ht="15.75" customHeight="1" x14ac:dyDescent="0.2">
      <c r="B13761" s="9"/>
    </row>
    <row r="13762" spans="2:2" ht="15.75" customHeight="1" x14ac:dyDescent="0.2">
      <c r="B13762" s="9"/>
    </row>
    <row r="13763" spans="2:2" ht="15.75" customHeight="1" x14ac:dyDescent="0.2">
      <c r="B13763" s="9"/>
    </row>
    <row r="13764" spans="2:2" ht="15.75" customHeight="1" x14ac:dyDescent="0.2">
      <c r="B13764" s="9"/>
    </row>
    <row r="13765" spans="2:2" ht="15.75" customHeight="1" x14ac:dyDescent="0.2">
      <c r="B13765" s="9"/>
    </row>
    <row r="13766" spans="2:2" ht="15.75" customHeight="1" x14ac:dyDescent="0.2">
      <c r="B13766" s="9"/>
    </row>
    <row r="13767" spans="2:2" ht="15.75" customHeight="1" x14ac:dyDescent="0.2">
      <c r="B13767" s="9"/>
    </row>
    <row r="13768" spans="2:2" ht="15.75" customHeight="1" x14ac:dyDescent="0.2">
      <c r="B13768" s="9"/>
    </row>
    <row r="13769" spans="2:2" ht="15.75" customHeight="1" x14ac:dyDescent="0.2">
      <c r="B13769" s="9"/>
    </row>
    <row r="13770" spans="2:2" ht="15.75" customHeight="1" x14ac:dyDescent="0.2">
      <c r="B13770" s="9"/>
    </row>
    <row r="13771" spans="2:2" ht="15.75" customHeight="1" x14ac:dyDescent="0.2">
      <c r="B13771" s="9"/>
    </row>
    <row r="13772" spans="2:2" ht="15.75" customHeight="1" x14ac:dyDescent="0.2">
      <c r="B13772" s="9"/>
    </row>
    <row r="13773" spans="2:2" ht="15.75" customHeight="1" x14ac:dyDescent="0.2">
      <c r="B13773" s="9"/>
    </row>
    <row r="13774" spans="2:2" ht="15.75" customHeight="1" x14ac:dyDescent="0.2">
      <c r="B13774" s="9"/>
    </row>
    <row r="13775" spans="2:2" ht="15.75" customHeight="1" x14ac:dyDescent="0.2">
      <c r="B13775" s="9"/>
    </row>
    <row r="13776" spans="2:2" ht="15.75" customHeight="1" x14ac:dyDescent="0.2">
      <c r="B13776" s="9"/>
    </row>
    <row r="13777" spans="2:2" ht="15.75" customHeight="1" x14ac:dyDescent="0.2">
      <c r="B13777" s="9"/>
    </row>
    <row r="13778" spans="2:2" ht="15.75" customHeight="1" x14ac:dyDescent="0.2">
      <c r="B13778" s="9"/>
    </row>
    <row r="13779" spans="2:2" ht="15.75" customHeight="1" x14ac:dyDescent="0.2">
      <c r="B13779" s="9"/>
    </row>
    <row r="13780" spans="2:2" ht="15.75" customHeight="1" x14ac:dyDescent="0.2">
      <c r="B13780" s="9"/>
    </row>
    <row r="13781" spans="2:2" ht="15.75" customHeight="1" x14ac:dyDescent="0.2">
      <c r="B13781" s="9"/>
    </row>
    <row r="13782" spans="2:2" ht="15.75" customHeight="1" x14ac:dyDescent="0.2">
      <c r="B13782" s="9"/>
    </row>
    <row r="13783" spans="2:2" ht="15.75" customHeight="1" x14ac:dyDescent="0.2">
      <c r="B13783" s="9"/>
    </row>
    <row r="13784" spans="2:2" ht="15.75" customHeight="1" x14ac:dyDescent="0.2">
      <c r="B13784" s="9"/>
    </row>
    <row r="13785" spans="2:2" ht="15.75" customHeight="1" x14ac:dyDescent="0.2">
      <c r="B13785" s="9"/>
    </row>
    <row r="13786" spans="2:2" ht="15.75" customHeight="1" x14ac:dyDescent="0.2">
      <c r="B13786" s="9"/>
    </row>
    <row r="13787" spans="2:2" ht="15.75" customHeight="1" x14ac:dyDescent="0.2">
      <c r="B13787" s="9"/>
    </row>
    <row r="13788" spans="2:2" ht="15.75" customHeight="1" x14ac:dyDescent="0.2">
      <c r="B13788" s="9"/>
    </row>
    <row r="13789" spans="2:2" ht="15.75" customHeight="1" x14ac:dyDescent="0.2">
      <c r="B13789" s="9"/>
    </row>
    <row r="13790" spans="2:2" ht="15.75" customHeight="1" x14ac:dyDescent="0.2">
      <c r="B13790" s="9"/>
    </row>
    <row r="13791" spans="2:2" ht="15.75" customHeight="1" x14ac:dyDescent="0.2">
      <c r="B13791" s="9"/>
    </row>
    <row r="13792" spans="2:2" ht="15.75" customHeight="1" x14ac:dyDescent="0.2">
      <c r="B13792" s="9"/>
    </row>
    <row r="13793" spans="2:2" ht="15.75" customHeight="1" x14ac:dyDescent="0.2">
      <c r="B13793" s="9"/>
    </row>
    <row r="13794" spans="2:2" ht="15.75" customHeight="1" x14ac:dyDescent="0.2">
      <c r="B13794" s="9"/>
    </row>
    <row r="13795" spans="2:2" ht="15.75" customHeight="1" x14ac:dyDescent="0.2">
      <c r="B13795" s="9"/>
    </row>
    <row r="13796" spans="2:2" ht="15.75" customHeight="1" x14ac:dyDescent="0.2">
      <c r="B13796" s="9"/>
    </row>
    <row r="13797" spans="2:2" ht="15.75" customHeight="1" x14ac:dyDescent="0.2">
      <c r="B13797" s="9"/>
    </row>
    <row r="13798" spans="2:2" ht="15.75" customHeight="1" x14ac:dyDescent="0.2">
      <c r="B13798" s="9"/>
    </row>
    <row r="13799" spans="2:2" ht="15.75" customHeight="1" x14ac:dyDescent="0.2">
      <c r="B13799" s="9"/>
    </row>
    <row r="13800" spans="2:2" ht="15.75" customHeight="1" x14ac:dyDescent="0.2">
      <c r="B13800" s="9"/>
    </row>
    <row r="13801" spans="2:2" ht="15.75" customHeight="1" x14ac:dyDescent="0.2">
      <c r="B13801" s="9"/>
    </row>
    <row r="13802" spans="2:2" ht="15.75" customHeight="1" x14ac:dyDescent="0.2">
      <c r="B13802" s="9"/>
    </row>
    <row r="13803" spans="2:2" ht="15.75" customHeight="1" x14ac:dyDescent="0.2">
      <c r="B13803" s="9"/>
    </row>
    <row r="13804" spans="2:2" ht="15.75" customHeight="1" x14ac:dyDescent="0.2">
      <c r="B13804" s="9"/>
    </row>
    <row r="13805" spans="2:2" ht="15.75" customHeight="1" x14ac:dyDescent="0.2">
      <c r="B13805" s="9"/>
    </row>
    <row r="13806" spans="2:2" ht="15.75" customHeight="1" x14ac:dyDescent="0.2">
      <c r="B13806" s="9"/>
    </row>
    <row r="13807" spans="2:2" ht="15.75" customHeight="1" x14ac:dyDescent="0.2">
      <c r="B13807" s="9"/>
    </row>
    <row r="13808" spans="2:2" ht="15.75" customHeight="1" x14ac:dyDescent="0.2">
      <c r="B13808" s="9"/>
    </row>
    <row r="13809" spans="2:2" ht="15.75" customHeight="1" x14ac:dyDescent="0.2">
      <c r="B13809" s="9"/>
    </row>
    <row r="13810" spans="2:2" ht="15.75" customHeight="1" x14ac:dyDescent="0.2">
      <c r="B13810" s="9"/>
    </row>
    <row r="13811" spans="2:2" ht="15.75" customHeight="1" x14ac:dyDescent="0.2">
      <c r="B13811" s="9"/>
    </row>
    <row r="13812" spans="2:2" ht="15.75" customHeight="1" x14ac:dyDescent="0.2">
      <c r="B13812" s="9"/>
    </row>
    <row r="13813" spans="2:2" ht="15.75" customHeight="1" x14ac:dyDescent="0.2">
      <c r="B13813" s="9"/>
    </row>
    <row r="13814" spans="2:2" ht="15.75" customHeight="1" x14ac:dyDescent="0.2">
      <c r="B13814" s="9"/>
    </row>
    <row r="13815" spans="2:2" ht="15.75" customHeight="1" x14ac:dyDescent="0.2">
      <c r="B13815" s="9"/>
    </row>
    <row r="13816" spans="2:2" ht="15.75" customHeight="1" x14ac:dyDescent="0.2">
      <c r="B13816" s="9"/>
    </row>
    <row r="13817" spans="2:2" ht="15.75" customHeight="1" x14ac:dyDescent="0.2">
      <c r="B13817" s="9"/>
    </row>
    <row r="13818" spans="2:2" ht="15.75" customHeight="1" x14ac:dyDescent="0.2">
      <c r="B13818" s="9"/>
    </row>
    <row r="13819" spans="2:2" ht="15.75" customHeight="1" x14ac:dyDescent="0.2">
      <c r="B13819" s="9"/>
    </row>
    <row r="13820" spans="2:2" ht="15.75" customHeight="1" x14ac:dyDescent="0.2">
      <c r="B13820" s="9"/>
    </row>
    <row r="13821" spans="2:2" ht="15.75" customHeight="1" x14ac:dyDescent="0.2">
      <c r="B13821" s="9"/>
    </row>
    <row r="13822" spans="2:2" ht="15.75" customHeight="1" x14ac:dyDescent="0.2">
      <c r="B13822" s="9"/>
    </row>
    <row r="13823" spans="2:2" ht="15.75" customHeight="1" x14ac:dyDescent="0.2">
      <c r="B13823" s="9"/>
    </row>
    <row r="13824" spans="2:2" ht="15.75" customHeight="1" x14ac:dyDescent="0.2">
      <c r="B13824" s="9"/>
    </row>
    <row r="13825" spans="2:2" ht="15.75" customHeight="1" x14ac:dyDescent="0.2">
      <c r="B13825" s="9"/>
    </row>
    <row r="13826" spans="2:2" ht="15.75" customHeight="1" x14ac:dyDescent="0.2">
      <c r="B13826" s="9"/>
    </row>
    <row r="13827" spans="2:2" ht="15.75" customHeight="1" x14ac:dyDescent="0.2">
      <c r="B13827" s="9"/>
    </row>
    <row r="13828" spans="2:2" ht="15.75" customHeight="1" x14ac:dyDescent="0.2">
      <c r="B13828" s="9"/>
    </row>
    <row r="13829" spans="2:2" ht="15.75" customHeight="1" x14ac:dyDescent="0.2">
      <c r="B13829" s="9"/>
    </row>
    <row r="13830" spans="2:2" ht="15.75" customHeight="1" x14ac:dyDescent="0.2">
      <c r="B13830" s="9"/>
    </row>
    <row r="13831" spans="2:2" ht="15.75" customHeight="1" x14ac:dyDescent="0.2">
      <c r="B13831" s="9"/>
    </row>
    <row r="13832" spans="2:2" ht="15.75" customHeight="1" x14ac:dyDescent="0.2">
      <c r="B13832" s="9"/>
    </row>
    <row r="13833" spans="2:2" ht="15.75" customHeight="1" x14ac:dyDescent="0.2">
      <c r="B13833" s="9"/>
    </row>
    <row r="13834" spans="2:2" ht="15.75" customHeight="1" x14ac:dyDescent="0.2">
      <c r="B13834" s="9"/>
    </row>
    <row r="13835" spans="2:2" ht="15.75" customHeight="1" x14ac:dyDescent="0.2">
      <c r="B13835" s="9"/>
    </row>
    <row r="13836" spans="2:2" ht="15.75" customHeight="1" x14ac:dyDescent="0.2">
      <c r="B13836" s="9"/>
    </row>
    <row r="13837" spans="2:2" ht="15.75" customHeight="1" x14ac:dyDescent="0.2">
      <c r="B13837" s="9"/>
    </row>
    <row r="13838" spans="2:2" ht="15.75" customHeight="1" x14ac:dyDescent="0.2">
      <c r="B13838" s="9"/>
    </row>
    <row r="13839" spans="2:2" ht="15.75" customHeight="1" x14ac:dyDescent="0.2">
      <c r="B13839" s="9"/>
    </row>
    <row r="13840" spans="2:2" ht="15.75" customHeight="1" x14ac:dyDescent="0.2">
      <c r="B13840" s="9"/>
    </row>
    <row r="13841" spans="2:2" ht="15.75" customHeight="1" x14ac:dyDescent="0.2">
      <c r="B13841" s="9"/>
    </row>
    <row r="13842" spans="2:2" ht="15.75" customHeight="1" x14ac:dyDescent="0.2">
      <c r="B13842" s="9"/>
    </row>
    <row r="13843" spans="2:2" ht="15.75" customHeight="1" x14ac:dyDescent="0.2">
      <c r="B13843" s="9"/>
    </row>
    <row r="13844" spans="2:2" ht="15.75" customHeight="1" x14ac:dyDescent="0.2">
      <c r="B13844" s="9"/>
    </row>
    <row r="13845" spans="2:2" ht="15.75" customHeight="1" x14ac:dyDescent="0.2">
      <c r="B13845" s="9"/>
    </row>
    <row r="13846" spans="2:2" ht="15.75" customHeight="1" x14ac:dyDescent="0.2">
      <c r="B13846" s="9"/>
    </row>
    <row r="13847" spans="2:2" ht="15.75" customHeight="1" x14ac:dyDescent="0.2">
      <c r="B13847" s="9"/>
    </row>
    <row r="13848" spans="2:2" ht="15.75" customHeight="1" x14ac:dyDescent="0.2">
      <c r="B13848" s="9"/>
    </row>
    <row r="13849" spans="2:2" ht="15.75" customHeight="1" x14ac:dyDescent="0.2">
      <c r="B13849" s="9"/>
    </row>
    <row r="13850" spans="2:2" ht="15.75" customHeight="1" x14ac:dyDescent="0.2">
      <c r="B13850" s="9"/>
    </row>
    <row r="13851" spans="2:2" ht="15.75" customHeight="1" x14ac:dyDescent="0.2">
      <c r="B13851" s="9"/>
    </row>
    <row r="13852" spans="2:2" ht="15.75" customHeight="1" x14ac:dyDescent="0.2">
      <c r="B13852" s="9"/>
    </row>
    <row r="13853" spans="2:2" ht="15.75" customHeight="1" x14ac:dyDescent="0.2">
      <c r="B13853" s="9"/>
    </row>
    <row r="13854" spans="2:2" ht="15.75" customHeight="1" x14ac:dyDescent="0.2">
      <c r="B13854" s="9"/>
    </row>
    <row r="13855" spans="2:2" ht="15.75" customHeight="1" x14ac:dyDescent="0.2">
      <c r="B13855" s="9"/>
    </row>
    <row r="13856" spans="2:2" ht="15.75" customHeight="1" x14ac:dyDescent="0.2">
      <c r="B13856" s="9"/>
    </row>
    <row r="13857" spans="2:2" ht="15.75" customHeight="1" x14ac:dyDescent="0.2">
      <c r="B13857" s="9"/>
    </row>
    <row r="13858" spans="2:2" ht="15.75" customHeight="1" x14ac:dyDescent="0.2">
      <c r="B13858" s="9"/>
    </row>
    <row r="13859" spans="2:2" ht="15.75" customHeight="1" x14ac:dyDescent="0.2">
      <c r="B13859" s="9"/>
    </row>
    <row r="13860" spans="2:2" ht="15.75" customHeight="1" x14ac:dyDescent="0.2">
      <c r="B13860" s="9"/>
    </row>
    <row r="13861" spans="2:2" ht="15.75" customHeight="1" x14ac:dyDescent="0.2">
      <c r="B13861" s="9"/>
    </row>
    <row r="13862" spans="2:2" ht="15.75" customHeight="1" x14ac:dyDescent="0.2">
      <c r="B13862" s="9"/>
    </row>
    <row r="13863" spans="2:2" ht="15.75" customHeight="1" x14ac:dyDescent="0.2">
      <c r="B13863" s="9"/>
    </row>
    <row r="13864" spans="2:2" ht="15.75" customHeight="1" x14ac:dyDescent="0.2">
      <c r="B13864" s="9"/>
    </row>
    <row r="13865" spans="2:2" ht="15.75" customHeight="1" x14ac:dyDescent="0.2">
      <c r="B13865" s="9"/>
    </row>
    <row r="13866" spans="2:2" ht="15.75" customHeight="1" x14ac:dyDescent="0.2">
      <c r="B13866" s="9"/>
    </row>
    <row r="13867" spans="2:2" ht="15.75" customHeight="1" x14ac:dyDescent="0.2">
      <c r="B13867" s="9"/>
    </row>
    <row r="13868" spans="2:2" ht="15.75" customHeight="1" x14ac:dyDescent="0.2">
      <c r="B13868" s="9"/>
    </row>
    <row r="13869" spans="2:2" ht="15.75" customHeight="1" x14ac:dyDescent="0.2">
      <c r="B13869" s="9"/>
    </row>
    <row r="13870" spans="2:2" ht="15.75" customHeight="1" x14ac:dyDescent="0.2">
      <c r="B13870" s="9"/>
    </row>
    <row r="13871" spans="2:2" ht="15.75" customHeight="1" x14ac:dyDescent="0.2">
      <c r="B13871" s="9"/>
    </row>
    <row r="13872" spans="2:2" ht="15.75" customHeight="1" x14ac:dyDescent="0.2">
      <c r="B13872" s="9"/>
    </row>
    <row r="13873" spans="2:2" ht="15.75" customHeight="1" x14ac:dyDescent="0.2">
      <c r="B13873" s="9"/>
    </row>
    <row r="13874" spans="2:2" ht="15.75" customHeight="1" x14ac:dyDescent="0.2">
      <c r="B13874" s="9"/>
    </row>
    <row r="13875" spans="2:2" ht="15.75" customHeight="1" x14ac:dyDescent="0.2">
      <c r="B13875" s="9"/>
    </row>
    <row r="13876" spans="2:2" ht="15.75" customHeight="1" x14ac:dyDescent="0.2">
      <c r="B13876" s="9"/>
    </row>
    <row r="13877" spans="2:2" ht="15.75" customHeight="1" x14ac:dyDescent="0.2">
      <c r="B13877" s="9"/>
    </row>
    <row r="13878" spans="2:2" ht="15.75" customHeight="1" x14ac:dyDescent="0.2">
      <c r="B13878" s="9"/>
    </row>
    <row r="13879" spans="2:2" ht="15.75" customHeight="1" x14ac:dyDescent="0.2">
      <c r="B13879" s="9"/>
    </row>
    <row r="13880" spans="2:2" ht="15.75" customHeight="1" x14ac:dyDescent="0.2">
      <c r="B13880" s="9"/>
    </row>
    <row r="13881" spans="2:2" ht="15.75" customHeight="1" x14ac:dyDescent="0.2">
      <c r="B13881" s="9"/>
    </row>
    <row r="13882" spans="2:2" ht="15.75" customHeight="1" x14ac:dyDescent="0.2">
      <c r="B13882" s="9"/>
    </row>
    <row r="13883" spans="2:2" ht="15.75" customHeight="1" x14ac:dyDescent="0.2">
      <c r="B13883" s="9"/>
    </row>
    <row r="13884" spans="2:2" ht="15.75" customHeight="1" x14ac:dyDescent="0.2">
      <c r="B13884" s="9"/>
    </row>
    <row r="13885" spans="2:2" ht="15.75" customHeight="1" x14ac:dyDescent="0.2">
      <c r="B13885" s="9"/>
    </row>
    <row r="13886" spans="2:2" ht="15.75" customHeight="1" x14ac:dyDescent="0.2">
      <c r="B13886" s="9"/>
    </row>
    <row r="13887" spans="2:2" ht="15.75" customHeight="1" x14ac:dyDescent="0.2">
      <c r="B13887" s="9"/>
    </row>
    <row r="13888" spans="2:2" ht="15.75" customHeight="1" x14ac:dyDescent="0.2">
      <c r="B13888" s="9"/>
    </row>
    <row r="13889" spans="2:2" ht="15.75" customHeight="1" x14ac:dyDescent="0.2">
      <c r="B13889" s="9"/>
    </row>
    <row r="13890" spans="2:2" ht="15.75" customHeight="1" x14ac:dyDescent="0.2">
      <c r="B13890" s="9"/>
    </row>
    <row r="13891" spans="2:2" ht="15.75" customHeight="1" x14ac:dyDescent="0.2">
      <c r="B13891" s="9"/>
    </row>
    <row r="13892" spans="2:2" ht="15.75" customHeight="1" x14ac:dyDescent="0.2">
      <c r="B13892" s="9"/>
    </row>
    <row r="13893" spans="2:2" ht="15.75" customHeight="1" x14ac:dyDescent="0.2">
      <c r="B13893" s="9"/>
    </row>
    <row r="13894" spans="2:2" ht="15.75" customHeight="1" x14ac:dyDescent="0.2">
      <c r="B13894" s="9"/>
    </row>
    <row r="13895" spans="2:2" ht="15.75" customHeight="1" x14ac:dyDescent="0.2">
      <c r="B13895" s="9"/>
    </row>
    <row r="13896" spans="2:2" ht="15.75" customHeight="1" x14ac:dyDescent="0.2">
      <c r="B13896" s="9"/>
    </row>
    <row r="13897" spans="2:2" ht="15.75" customHeight="1" x14ac:dyDescent="0.2">
      <c r="B13897" s="9"/>
    </row>
    <row r="13898" spans="2:2" ht="15.75" customHeight="1" x14ac:dyDescent="0.2">
      <c r="B13898" s="9"/>
    </row>
    <row r="13899" spans="2:2" ht="15.75" customHeight="1" x14ac:dyDescent="0.2">
      <c r="B13899" s="9"/>
    </row>
    <row r="13900" spans="2:2" ht="15.75" customHeight="1" x14ac:dyDescent="0.2">
      <c r="B13900" s="9"/>
    </row>
    <row r="13901" spans="2:2" ht="15.75" customHeight="1" x14ac:dyDescent="0.2">
      <c r="B13901" s="9"/>
    </row>
    <row r="13902" spans="2:2" ht="15.75" customHeight="1" x14ac:dyDescent="0.2">
      <c r="B13902" s="9"/>
    </row>
    <row r="13903" spans="2:2" ht="15.75" customHeight="1" x14ac:dyDescent="0.2">
      <c r="B13903" s="9"/>
    </row>
    <row r="13904" spans="2:2" ht="15.75" customHeight="1" x14ac:dyDescent="0.2">
      <c r="B13904" s="9"/>
    </row>
    <row r="13905" spans="2:2" ht="15.75" customHeight="1" x14ac:dyDescent="0.2">
      <c r="B13905" s="9"/>
    </row>
    <row r="13906" spans="2:2" ht="15.75" customHeight="1" x14ac:dyDescent="0.2">
      <c r="B13906" s="9"/>
    </row>
    <row r="13907" spans="2:2" ht="15.75" customHeight="1" x14ac:dyDescent="0.2">
      <c r="B13907" s="9"/>
    </row>
    <row r="13908" spans="2:2" ht="15.75" customHeight="1" x14ac:dyDescent="0.2">
      <c r="B13908" s="9"/>
    </row>
    <row r="13909" spans="2:2" ht="15.75" customHeight="1" x14ac:dyDescent="0.2">
      <c r="B13909" s="9"/>
    </row>
    <row r="13910" spans="2:2" ht="15.75" customHeight="1" x14ac:dyDescent="0.2">
      <c r="B13910" s="9"/>
    </row>
    <row r="13911" spans="2:2" ht="15.75" customHeight="1" x14ac:dyDescent="0.2">
      <c r="B13911" s="9"/>
    </row>
    <row r="13912" spans="2:2" ht="15.75" customHeight="1" x14ac:dyDescent="0.2">
      <c r="B13912" s="9"/>
    </row>
    <row r="13913" spans="2:2" ht="15.75" customHeight="1" x14ac:dyDescent="0.2">
      <c r="B13913" s="9"/>
    </row>
    <row r="13914" spans="2:2" ht="15.75" customHeight="1" x14ac:dyDescent="0.2">
      <c r="B13914" s="9"/>
    </row>
    <row r="13915" spans="2:2" ht="15.75" customHeight="1" x14ac:dyDescent="0.2">
      <c r="B13915" s="9"/>
    </row>
    <row r="13916" spans="2:2" ht="15.75" customHeight="1" x14ac:dyDescent="0.2">
      <c r="B13916" s="9"/>
    </row>
    <row r="13917" spans="2:2" ht="15.75" customHeight="1" x14ac:dyDescent="0.2">
      <c r="B13917" s="9"/>
    </row>
    <row r="13918" spans="2:2" ht="15.75" customHeight="1" x14ac:dyDescent="0.2">
      <c r="B13918" s="9"/>
    </row>
    <row r="13919" spans="2:2" ht="15.75" customHeight="1" x14ac:dyDescent="0.2">
      <c r="B13919" s="9"/>
    </row>
    <row r="13920" spans="2:2" ht="15.75" customHeight="1" x14ac:dyDescent="0.2">
      <c r="B13920" s="9"/>
    </row>
    <row r="13921" spans="2:2" ht="15.75" customHeight="1" x14ac:dyDescent="0.2">
      <c r="B13921" s="9"/>
    </row>
    <row r="13922" spans="2:2" ht="15.75" customHeight="1" x14ac:dyDescent="0.2">
      <c r="B13922" s="9"/>
    </row>
    <row r="13923" spans="2:2" ht="15.75" customHeight="1" x14ac:dyDescent="0.2">
      <c r="B13923" s="9"/>
    </row>
    <row r="13924" spans="2:2" ht="15.75" customHeight="1" x14ac:dyDescent="0.2">
      <c r="B13924" s="9"/>
    </row>
    <row r="13925" spans="2:2" ht="15.75" customHeight="1" x14ac:dyDescent="0.2">
      <c r="B13925" s="9"/>
    </row>
    <row r="13926" spans="2:2" ht="15.75" customHeight="1" x14ac:dyDescent="0.2">
      <c r="B13926" s="9"/>
    </row>
    <row r="13927" spans="2:2" ht="15.75" customHeight="1" x14ac:dyDescent="0.2">
      <c r="B13927" s="9"/>
    </row>
    <row r="13928" spans="2:2" ht="15.75" customHeight="1" x14ac:dyDescent="0.2">
      <c r="B13928" s="9"/>
    </row>
    <row r="13929" spans="2:2" ht="15.75" customHeight="1" x14ac:dyDescent="0.2">
      <c r="B13929" s="9"/>
    </row>
    <row r="13930" spans="2:2" ht="15.75" customHeight="1" x14ac:dyDescent="0.2">
      <c r="B13930" s="9"/>
    </row>
    <row r="13931" spans="2:2" ht="15.75" customHeight="1" x14ac:dyDescent="0.2">
      <c r="B13931" s="9"/>
    </row>
    <row r="13932" spans="2:2" ht="15.75" customHeight="1" x14ac:dyDescent="0.2">
      <c r="B13932" s="9"/>
    </row>
    <row r="13933" spans="2:2" ht="15.75" customHeight="1" x14ac:dyDescent="0.2">
      <c r="B13933" s="9"/>
    </row>
    <row r="13934" spans="2:2" ht="15.75" customHeight="1" x14ac:dyDescent="0.2">
      <c r="B13934" s="9"/>
    </row>
    <row r="13935" spans="2:2" ht="15.75" customHeight="1" x14ac:dyDescent="0.2">
      <c r="B13935" s="9"/>
    </row>
    <row r="13936" spans="2:2" ht="15.75" customHeight="1" x14ac:dyDescent="0.2">
      <c r="B13936" s="9"/>
    </row>
    <row r="13937" spans="2:2" ht="15.75" customHeight="1" x14ac:dyDescent="0.2">
      <c r="B13937" s="9"/>
    </row>
    <row r="13938" spans="2:2" ht="15.75" customHeight="1" x14ac:dyDescent="0.2">
      <c r="B13938" s="9"/>
    </row>
    <row r="13939" spans="2:2" ht="15.75" customHeight="1" x14ac:dyDescent="0.2">
      <c r="B13939" s="9"/>
    </row>
    <row r="13940" spans="2:2" ht="15.75" customHeight="1" x14ac:dyDescent="0.2">
      <c r="B13940" s="9"/>
    </row>
    <row r="13941" spans="2:2" ht="15.75" customHeight="1" x14ac:dyDescent="0.2">
      <c r="B13941" s="9"/>
    </row>
    <row r="13942" spans="2:2" ht="15.75" customHeight="1" x14ac:dyDescent="0.2">
      <c r="B13942" s="9"/>
    </row>
    <row r="13943" spans="2:2" ht="15.75" customHeight="1" x14ac:dyDescent="0.2">
      <c r="B13943" s="9"/>
    </row>
    <row r="13944" spans="2:2" ht="15.75" customHeight="1" x14ac:dyDescent="0.2">
      <c r="B13944" s="9"/>
    </row>
    <row r="13945" spans="2:2" ht="15.75" customHeight="1" x14ac:dyDescent="0.2">
      <c r="B13945" s="9"/>
    </row>
    <row r="13946" spans="2:2" ht="15.75" customHeight="1" x14ac:dyDescent="0.2">
      <c r="B13946" s="9"/>
    </row>
    <row r="13947" spans="2:2" ht="15.75" customHeight="1" x14ac:dyDescent="0.2">
      <c r="B13947" s="9"/>
    </row>
    <row r="13948" spans="2:2" ht="15.75" customHeight="1" x14ac:dyDescent="0.2">
      <c r="B13948" s="9"/>
    </row>
    <row r="13949" spans="2:2" ht="15.75" customHeight="1" x14ac:dyDescent="0.2">
      <c r="B13949" s="9"/>
    </row>
    <row r="13950" spans="2:2" ht="15.75" customHeight="1" x14ac:dyDescent="0.2">
      <c r="B13950" s="9"/>
    </row>
    <row r="13951" spans="2:2" ht="15.75" customHeight="1" x14ac:dyDescent="0.2">
      <c r="B13951" s="9"/>
    </row>
    <row r="13952" spans="2:2" ht="15.75" customHeight="1" x14ac:dyDescent="0.2">
      <c r="B13952" s="9"/>
    </row>
    <row r="13953" spans="2:2" ht="15.75" customHeight="1" x14ac:dyDescent="0.2">
      <c r="B13953" s="9"/>
    </row>
    <row r="13954" spans="2:2" ht="15.75" customHeight="1" x14ac:dyDescent="0.2">
      <c r="B13954" s="9"/>
    </row>
    <row r="13955" spans="2:2" ht="15.75" customHeight="1" x14ac:dyDescent="0.2">
      <c r="B13955" s="9"/>
    </row>
    <row r="13956" spans="2:2" ht="15.75" customHeight="1" x14ac:dyDescent="0.2">
      <c r="B13956" s="9"/>
    </row>
    <row r="13957" spans="2:2" ht="15.75" customHeight="1" x14ac:dyDescent="0.2">
      <c r="B13957" s="9"/>
    </row>
    <row r="13958" spans="2:2" ht="15.75" customHeight="1" x14ac:dyDescent="0.2">
      <c r="B13958" s="9"/>
    </row>
    <row r="13959" spans="2:2" ht="15.75" customHeight="1" x14ac:dyDescent="0.2">
      <c r="B13959" s="9"/>
    </row>
    <row r="13960" spans="2:2" ht="15.75" customHeight="1" x14ac:dyDescent="0.2">
      <c r="B13960" s="9"/>
    </row>
    <row r="13961" spans="2:2" ht="15.75" customHeight="1" x14ac:dyDescent="0.2">
      <c r="B13961" s="9"/>
    </row>
    <row r="13962" spans="2:2" ht="15.75" customHeight="1" x14ac:dyDescent="0.2">
      <c r="B13962" s="9"/>
    </row>
    <row r="13963" spans="2:2" ht="15.75" customHeight="1" x14ac:dyDescent="0.2">
      <c r="B13963" s="9"/>
    </row>
    <row r="13964" spans="2:2" ht="15.75" customHeight="1" x14ac:dyDescent="0.2">
      <c r="B13964" s="9"/>
    </row>
    <row r="13965" spans="2:2" ht="15.75" customHeight="1" x14ac:dyDescent="0.2">
      <c r="B13965" s="9"/>
    </row>
    <row r="13966" spans="2:2" ht="15.75" customHeight="1" x14ac:dyDescent="0.2">
      <c r="B13966" s="9"/>
    </row>
    <row r="13967" spans="2:2" ht="15.75" customHeight="1" x14ac:dyDescent="0.2">
      <c r="B13967" s="9"/>
    </row>
    <row r="13968" spans="2:2" ht="15.75" customHeight="1" x14ac:dyDescent="0.2">
      <c r="B13968" s="9"/>
    </row>
    <row r="13969" spans="2:2" ht="15.75" customHeight="1" x14ac:dyDescent="0.2">
      <c r="B13969" s="9"/>
    </row>
    <row r="13970" spans="2:2" ht="15.75" customHeight="1" x14ac:dyDescent="0.2">
      <c r="B13970" s="9"/>
    </row>
    <row r="13971" spans="2:2" ht="15.75" customHeight="1" x14ac:dyDescent="0.2">
      <c r="B13971" s="9"/>
    </row>
    <row r="13972" spans="2:2" ht="15.75" customHeight="1" x14ac:dyDescent="0.2">
      <c r="B13972" s="9"/>
    </row>
    <row r="13973" spans="2:2" ht="15.75" customHeight="1" x14ac:dyDescent="0.2">
      <c r="B13973" s="9"/>
    </row>
    <row r="13974" spans="2:2" ht="15.75" customHeight="1" x14ac:dyDescent="0.2">
      <c r="B13974" s="9"/>
    </row>
    <row r="13975" spans="2:2" ht="15.75" customHeight="1" x14ac:dyDescent="0.2">
      <c r="B13975" s="9"/>
    </row>
    <row r="13976" spans="2:2" ht="15.75" customHeight="1" x14ac:dyDescent="0.2">
      <c r="B13976" s="9"/>
    </row>
    <row r="13977" spans="2:2" ht="15.75" customHeight="1" x14ac:dyDescent="0.2">
      <c r="B13977" s="9"/>
    </row>
    <row r="13978" spans="2:2" ht="15.75" customHeight="1" x14ac:dyDescent="0.2">
      <c r="B13978" s="9"/>
    </row>
    <row r="13979" spans="2:2" ht="15.75" customHeight="1" x14ac:dyDescent="0.2">
      <c r="B13979" s="9"/>
    </row>
    <row r="13980" spans="2:2" ht="15.75" customHeight="1" x14ac:dyDescent="0.2">
      <c r="B13980" s="9"/>
    </row>
    <row r="13981" spans="2:2" ht="15.75" customHeight="1" x14ac:dyDescent="0.2">
      <c r="B13981" s="9"/>
    </row>
    <row r="13982" spans="2:2" ht="15.75" customHeight="1" x14ac:dyDescent="0.2">
      <c r="B13982" s="9"/>
    </row>
    <row r="13983" spans="2:2" ht="15.75" customHeight="1" x14ac:dyDescent="0.2">
      <c r="B13983" s="9"/>
    </row>
    <row r="13984" spans="2:2" ht="15.75" customHeight="1" x14ac:dyDescent="0.2">
      <c r="B13984" s="9"/>
    </row>
    <row r="13985" spans="2:2" ht="15.75" customHeight="1" x14ac:dyDescent="0.2">
      <c r="B13985" s="9"/>
    </row>
    <row r="13986" spans="2:2" ht="15.75" customHeight="1" x14ac:dyDescent="0.2">
      <c r="B13986" s="9"/>
    </row>
    <row r="13987" spans="2:2" ht="15.75" customHeight="1" x14ac:dyDescent="0.2">
      <c r="B13987" s="9"/>
    </row>
    <row r="13988" spans="2:2" ht="15.75" customHeight="1" x14ac:dyDescent="0.2">
      <c r="B13988" s="9"/>
    </row>
    <row r="13989" spans="2:2" ht="15.75" customHeight="1" x14ac:dyDescent="0.2">
      <c r="B13989" s="9"/>
    </row>
    <row r="13990" spans="2:2" ht="15.75" customHeight="1" x14ac:dyDescent="0.2">
      <c r="B13990" s="9"/>
    </row>
    <row r="13991" spans="2:2" ht="15.75" customHeight="1" x14ac:dyDescent="0.2">
      <c r="B13991" s="9"/>
    </row>
    <row r="13992" spans="2:2" ht="15.75" customHeight="1" x14ac:dyDescent="0.2">
      <c r="B13992" s="9"/>
    </row>
    <row r="13993" spans="2:2" ht="15.75" customHeight="1" x14ac:dyDescent="0.2">
      <c r="B13993" s="9"/>
    </row>
    <row r="13994" spans="2:2" ht="15.75" customHeight="1" x14ac:dyDescent="0.2">
      <c r="B13994" s="9"/>
    </row>
    <row r="13995" spans="2:2" ht="15.75" customHeight="1" x14ac:dyDescent="0.2">
      <c r="B13995" s="9"/>
    </row>
    <row r="13996" spans="2:2" ht="15.75" customHeight="1" x14ac:dyDescent="0.2">
      <c r="B13996" s="9"/>
    </row>
    <row r="13997" spans="2:2" ht="15.75" customHeight="1" x14ac:dyDescent="0.2">
      <c r="B13997" s="9"/>
    </row>
    <row r="13998" spans="2:2" ht="15.75" customHeight="1" x14ac:dyDescent="0.2">
      <c r="B13998" s="9"/>
    </row>
    <row r="13999" spans="2:2" ht="15.75" customHeight="1" x14ac:dyDescent="0.2">
      <c r="B13999" s="9"/>
    </row>
    <row r="14000" spans="2:2" ht="15.75" customHeight="1" x14ac:dyDescent="0.2">
      <c r="B14000" s="9"/>
    </row>
    <row r="14001" spans="2:2" ht="15.75" customHeight="1" x14ac:dyDescent="0.2">
      <c r="B14001" s="9"/>
    </row>
    <row r="14002" spans="2:2" ht="15.75" customHeight="1" x14ac:dyDescent="0.2">
      <c r="B14002" s="9"/>
    </row>
    <row r="14003" spans="2:2" ht="15.75" customHeight="1" x14ac:dyDescent="0.2">
      <c r="B14003" s="9"/>
    </row>
    <row r="14004" spans="2:2" ht="15.75" customHeight="1" x14ac:dyDescent="0.2">
      <c r="B14004" s="9"/>
    </row>
    <row r="14005" spans="2:2" ht="15.75" customHeight="1" x14ac:dyDescent="0.2">
      <c r="B14005" s="9"/>
    </row>
    <row r="14006" spans="2:2" ht="15.75" customHeight="1" x14ac:dyDescent="0.2">
      <c r="B14006" s="9"/>
    </row>
    <row r="14007" spans="2:2" ht="15.75" customHeight="1" x14ac:dyDescent="0.2">
      <c r="B14007" s="9"/>
    </row>
    <row r="14008" spans="2:2" ht="15.75" customHeight="1" x14ac:dyDescent="0.2">
      <c r="B14008" s="9"/>
    </row>
    <row r="14009" spans="2:2" ht="15.75" customHeight="1" x14ac:dyDescent="0.2">
      <c r="B14009" s="9"/>
    </row>
    <row r="14010" spans="2:2" ht="15.75" customHeight="1" x14ac:dyDescent="0.2">
      <c r="B14010" s="9"/>
    </row>
    <row r="14011" spans="2:2" ht="15.75" customHeight="1" x14ac:dyDescent="0.2">
      <c r="B14011" s="9"/>
    </row>
    <row r="14012" spans="2:2" ht="15.75" customHeight="1" x14ac:dyDescent="0.2">
      <c r="B14012" s="9"/>
    </row>
    <row r="14013" spans="2:2" ht="15.75" customHeight="1" x14ac:dyDescent="0.2">
      <c r="B14013" s="9"/>
    </row>
    <row r="14014" spans="2:2" ht="15.75" customHeight="1" x14ac:dyDescent="0.2">
      <c r="B14014" s="9"/>
    </row>
    <row r="14015" spans="2:2" ht="15.75" customHeight="1" x14ac:dyDescent="0.2">
      <c r="B14015" s="9"/>
    </row>
    <row r="14016" spans="2:2" ht="15.75" customHeight="1" x14ac:dyDescent="0.2">
      <c r="B14016" s="9"/>
    </row>
    <row r="14017" spans="2:2" ht="15.75" customHeight="1" x14ac:dyDescent="0.2">
      <c r="B14017" s="9"/>
    </row>
    <row r="14018" spans="2:2" ht="15.75" customHeight="1" x14ac:dyDescent="0.2">
      <c r="B14018" s="9"/>
    </row>
    <row r="14019" spans="2:2" ht="15.75" customHeight="1" x14ac:dyDescent="0.2">
      <c r="B14019" s="9"/>
    </row>
    <row r="14020" spans="2:2" ht="15.75" customHeight="1" x14ac:dyDescent="0.2">
      <c r="B14020" s="9"/>
    </row>
    <row r="14021" spans="2:2" ht="15.75" customHeight="1" x14ac:dyDescent="0.2">
      <c r="B14021" s="9"/>
    </row>
    <row r="14022" spans="2:2" ht="15.75" customHeight="1" x14ac:dyDescent="0.2">
      <c r="B14022" s="9"/>
    </row>
    <row r="14023" spans="2:2" ht="15.75" customHeight="1" x14ac:dyDescent="0.2">
      <c r="B14023" s="9"/>
    </row>
    <row r="14024" spans="2:2" ht="15.75" customHeight="1" x14ac:dyDescent="0.2">
      <c r="B14024" s="9"/>
    </row>
    <row r="14025" spans="2:2" ht="15.75" customHeight="1" x14ac:dyDescent="0.2">
      <c r="B14025" s="9"/>
    </row>
    <row r="14026" spans="2:2" ht="15.75" customHeight="1" x14ac:dyDescent="0.2">
      <c r="B14026" s="9"/>
    </row>
    <row r="14027" spans="2:2" ht="15.75" customHeight="1" x14ac:dyDescent="0.2">
      <c r="B14027" s="9"/>
    </row>
    <row r="14028" spans="2:2" ht="15.75" customHeight="1" x14ac:dyDescent="0.2">
      <c r="B14028" s="9"/>
    </row>
    <row r="14029" spans="2:2" ht="15.75" customHeight="1" x14ac:dyDescent="0.2">
      <c r="B14029" s="9"/>
    </row>
    <row r="14030" spans="2:2" ht="15.75" customHeight="1" x14ac:dyDescent="0.2">
      <c r="B14030" s="9"/>
    </row>
    <row r="14031" spans="2:2" ht="15.75" customHeight="1" x14ac:dyDescent="0.2">
      <c r="B14031" s="9"/>
    </row>
    <row r="14032" spans="2:2" ht="15.75" customHeight="1" x14ac:dyDescent="0.2">
      <c r="B14032" s="9"/>
    </row>
    <row r="14033" spans="2:2" ht="15.75" customHeight="1" x14ac:dyDescent="0.2">
      <c r="B14033" s="9"/>
    </row>
    <row r="14034" spans="2:2" ht="15.75" customHeight="1" x14ac:dyDescent="0.2">
      <c r="B14034" s="9"/>
    </row>
    <row r="14035" spans="2:2" ht="15.75" customHeight="1" x14ac:dyDescent="0.2">
      <c r="B14035" s="9"/>
    </row>
    <row r="14036" spans="2:2" ht="15.75" customHeight="1" x14ac:dyDescent="0.2">
      <c r="B14036" s="9"/>
    </row>
    <row r="14037" spans="2:2" ht="15.75" customHeight="1" x14ac:dyDescent="0.2">
      <c r="B14037" s="9"/>
    </row>
    <row r="14038" spans="2:2" ht="15.75" customHeight="1" x14ac:dyDescent="0.2">
      <c r="B14038" s="9"/>
    </row>
    <row r="14039" spans="2:2" ht="15.75" customHeight="1" x14ac:dyDescent="0.2">
      <c r="B14039" s="9"/>
    </row>
    <row r="14040" spans="2:2" ht="15.75" customHeight="1" x14ac:dyDescent="0.2">
      <c r="B14040" s="9"/>
    </row>
    <row r="14041" spans="2:2" ht="15.75" customHeight="1" x14ac:dyDescent="0.2">
      <c r="B14041" s="9"/>
    </row>
    <row r="14042" spans="2:2" ht="15.75" customHeight="1" x14ac:dyDescent="0.2">
      <c r="B14042" s="9"/>
    </row>
    <row r="14043" spans="2:2" ht="15.75" customHeight="1" x14ac:dyDescent="0.2">
      <c r="B14043" s="9"/>
    </row>
    <row r="14044" spans="2:2" ht="15.75" customHeight="1" x14ac:dyDescent="0.2">
      <c r="B14044" s="9"/>
    </row>
    <row r="14045" spans="2:2" ht="15.75" customHeight="1" x14ac:dyDescent="0.2">
      <c r="B14045" s="9"/>
    </row>
    <row r="14046" spans="2:2" ht="15.75" customHeight="1" x14ac:dyDescent="0.2">
      <c r="B14046" s="9"/>
    </row>
    <row r="14047" spans="2:2" ht="15.75" customHeight="1" x14ac:dyDescent="0.2">
      <c r="B14047" s="9"/>
    </row>
    <row r="14048" spans="2:2" ht="15.75" customHeight="1" x14ac:dyDescent="0.2">
      <c r="B14048" s="9"/>
    </row>
    <row r="14049" spans="2:2" ht="15.75" customHeight="1" x14ac:dyDescent="0.2">
      <c r="B14049" s="9"/>
    </row>
    <row r="14050" spans="2:2" ht="15.75" customHeight="1" x14ac:dyDescent="0.2">
      <c r="B14050" s="9"/>
    </row>
    <row r="14051" spans="2:2" ht="15.75" customHeight="1" x14ac:dyDescent="0.2">
      <c r="B14051" s="9"/>
    </row>
    <row r="14052" spans="2:2" ht="15.75" customHeight="1" x14ac:dyDescent="0.2">
      <c r="B14052" s="9"/>
    </row>
    <row r="14053" spans="2:2" ht="15.75" customHeight="1" x14ac:dyDescent="0.2">
      <c r="B14053" s="9"/>
    </row>
    <row r="14054" spans="2:2" ht="15.75" customHeight="1" x14ac:dyDescent="0.2">
      <c r="B14054" s="9"/>
    </row>
    <row r="14055" spans="2:2" ht="15.75" customHeight="1" x14ac:dyDescent="0.2">
      <c r="B14055" s="9"/>
    </row>
    <row r="14056" spans="2:2" ht="15.75" customHeight="1" x14ac:dyDescent="0.2">
      <c r="B14056" s="9"/>
    </row>
    <row r="14057" spans="2:2" ht="15.75" customHeight="1" x14ac:dyDescent="0.2">
      <c r="B14057" s="9"/>
    </row>
    <row r="14058" spans="2:2" ht="15.75" customHeight="1" x14ac:dyDescent="0.2">
      <c r="B14058" s="9"/>
    </row>
    <row r="14059" spans="2:2" ht="15.75" customHeight="1" x14ac:dyDescent="0.2">
      <c r="B14059" s="9"/>
    </row>
    <row r="14060" spans="2:2" ht="15.75" customHeight="1" x14ac:dyDescent="0.2">
      <c r="B14060" s="9"/>
    </row>
    <row r="14061" spans="2:2" ht="15.75" customHeight="1" x14ac:dyDescent="0.2">
      <c r="B14061" s="9"/>
    </row>
    <row r="14062" spans="2:2" ht="15.75" customHeight="1" x14ac:dyDescent="0.2">
      <c r="B14062" s="9"/>
    </row>
    <row r="14063" spans="2:2" ht="15.75" customHeight="1" x14ac:dyDescent="0.2">
      <c r="B14063" s="9"/>
    </row>
    <row r="14064" spans="2:2" ht="15.75" customHeight="1" x14ac:dyDescent="0.2">
      <c r="B14064" s="9"/>
    </row>
    <row r="14065" spans="2:2" ht="15.75" customHeight="1" x14ac:dyDescent="0.2">
      <c r="B14065" s="9"/>
    </row>
    <row r="14066" spans="2:2" ht="15.75" customHeight="1" x14ac:dyDescent="0.2">
      <c r="B14066" s="9"/>
    </row>
    <row r="14067" spans="2:2" ht="15.75" customHeight="1" x14ac:dyDescent="0.2">
      <c r="B14067" s="9"/>
    </row>
    <row r="14068" spans="2:2" ht="15.75" customHeight="1" x14ac:dyDescent="0.2">
      <c r="B14068" s="9"/>
    </row>
    <row r="14069" spans="2:2" ht="15.75" customHeight="1" x14ac:dyDescent="0.2">
      <c r="B14069" s="9"/>
    </row>
    <row r="14070" spans="2:2" ht="15.75" customHeight="1" x14ac:dyDescent="0.2">
      <c r="B14070" s="9"/>
    </row>
    <row r="14071" spans="2:2" ht="15.75" customHeight="1" x14ac:dyDescent="0.2">
      <c r="B14071" s="9"/>
    </row>
    <row r="14072" spans="2:2" ht="15.75" customHeight="1" x14ac:dyDescent="0.2">
      <c r="B14072" s="9"/>
    </row>
    <row r="14073" spans="2:2" ht="15.75" customHeight="1" x14ac:dyDescent="0.2">
      <c r="B14073" s="9"/>
    </row>
    <row r="14074" spans="2:2" ht="15.75" customHeight="1" x14ac:dyDescent="0.2">
      <c r="B14074" s="9"/>
    </row>
    <row r="14075" spans="2:2" ht="15.75" customHeight="1" x14ac:dyDescent="0.2">
      <c r="B14075" s="9"/>
    </row>
    <row r="14076" spans="2:2" ht="15.75" customHeight="1" x14ac:dyDescent="0.2">
      <c r="B14076" s="9"/>
    </row>
    <row r="14077" spans="2:2" ht="15.75" customHeight="1" x14ac:dyDescent="0.2">
      <c r="B14077" s="9"/>
    </row>
    <row r="14078" spans="2:2" ht="15.75" customHeight="1" x14ac:dyDescent="0.2">
      <c r="B14078" s="9"/>
    </row>
    <row r="14079" spans="2:2" ht="15.75" customHeight="1" x14ac:dyDescent="0.2">
      <c r="B14079" s="9"/>
    </row>
    <row r="14080" spans="2:2" ht="15.75" customHeight="1" x14ac:dyDescent="0.2">
      <c r="B14080" s="9"/>
    </row>
    <row r="14081" spans="2:2" ht="15.75" customHeight="1" x14ac:dyDescent="0.2">
      <c r="B14081" s="9"/>
    </row>
    <row r="14082" spans="2:2" ht="15.75" customHeight="1" x14ac:dyDescent="0.2">
      <c r="B14082" s="9"/>
    </row>
    <row r="14083" spans="2:2" ht="15.75" customHeight="1" x14ac:dyDescent="0.2">
      <c r="B14083" s="9"/>
    </row>
    <row r="14084" spans="2:2" ht="15.75" customHeight="1" x14ac:dyDescent="0.2">
      <c r="B14084" s="9"/>
    </row>
    <row r="14085" spans="2:2" ht="15.75" customHeight="1" x14ac:dyDescent="0.2">
      <c r="B14085" s="9"/>
    </row>
    <row r="14086" spans="2:2" ht="15.75" customHeight="1" x14ac:dyDescent="0.2">
      <c r="B14086" s="9"/>
    </row>
    <row r="14087" spans="2:2" ht="15.75" customHeight="1" x14ac:dyDescent="0.2">
      <c r="B14087" s="9"/>
    </row>
    <row r="14088" spans="2:2" ht="15.75" customHeight="1" x14ac:dyDescent="0.2">
      <c r="B14088" s="9"/>
    </row>
    <row r="14089" spans="2:2" ht="15.75" customHeight="1" x14ac:dyDescent="0.2">
      <c r="B14089" s="9"/>
    </row>
    <row r="14090" spans="2:2" ht="15.75" customHeight="1" x14ac:dyDescent="0.2">
      <c r="B14090" s="9"/>
    </row>
    <row r="14091" spans="2:2" ht="15.75" customHeight="1" x14ac:dyDescent="0.2">
      <c r="B14091" s="9"/>
    </row>
    <row r="14092" spans="2:2" ht="15.75" customHeight="1" x14ac:dyDescent="0.2">
      <c r="B14092" s="9"/>
    </row>
    <row r="14093" spans="2:2" ht="15.75" customHeight="1" x14ac:dyDescent="0.2">
      <c r="B14093" s="9"/>
    </row>
    <row r="14094" spans="2:2" ht="15.75" customHeight="1" x14ac:dyDescent="0.2">
      <c r="B14094" s="9"/>
    </row>
    <row r="14095" spans="2:2" ht="15.75" customHeight="1" x14ac:dyDescent="0.2">
      <c r="B14095" s="9"/>
    </row>
    <row r="14096" spans="2:2" ht="15.75" customHeight="1" x14ac:dyDescent="0.2">
      <c r="B14096" s="9"/>
    </row>
    <row r="14097" spans="2:2" ht="15.75" customHeight="1" x14ac:dyDescent="0.2">
      <c r="B14097" s="9"/>
    </row>
    <row r="14098" spans="2:2" ht="15.75" customHeight="1" x14ac:dyDescent="0.2">
      <c r="B14098" s="9"/>
    </row>
    <row r="14099" spans="2:2" ht="15.75" customHeight="1" x14ac:dyDescent="0.2">
      <c r="B14099" s="9"/>
    </row>
    <row r="14100" spans="2:2" ht="15.75" customHeight="1" x14ac:dyDescent="0.2">
      <c r="B14100" s="9"/>
    </row>
    <row r="14101" spans="2:2" ht="15.75" customHeight="1" x14ac:dyDescent="0.2">
      <c r="B14101" s="9"/>
    </row>
    <row r="14102" spans="2:2" ht="15.75" customHeight="1" x14ac:dyDescent="0.2">
      <c r="B14102" s="9"/>
    </row>
    <row r="14103" spans="2:2" ht="15.75" customHeight="1" x14ac:dyDescent="0.2">
      <c r="B14103" s="9"/>
    </row>
    <row r="14104" spans="2:2" ht="15.75" customHeight="1" x14ac:dyDescent="0.2">
      <c r="B14104" s="9"/>
    </row>
    <row r="14105" spans="2:2" ht="15.75" customHeight="1" x14ac:dyDescent="0.2">
      <c r="B14105" s="9"/>
    </row>
    <row r="14106" spans="2:2" ht="15.75" customHeight="1" x14ac:dyDescent="0.2">
      <c r="B14106" s="9"/>
    </row>
    <row r="14107" spans="2:2" ht="15.75" customHeight="1" x14ac:dyDescent="0.2">
      <c r="B14107" s="9"/>
    </row>
    <row r="14108" spans="2:2" ht="15.75" customHeight="1" x14ac:dyDescent="0.2">
      <c r="B14108" s="9"/>
    </row>
    <row r="14109" spans="2:2" ht="15.75" customHeight="1" x14ac:dyDescent="0.2">
      <c r="B14109" s="9"/>
    </row>
    <row r="14110" spans="2:2" ht="15.75" customHeight="1" x14ac:dyDescent="0.2">
      <c r="B14110" s="9"/>
    </row>
    <row r="14111" spans="2:2" ht="15.75" customHeight="1" x14ac:dyDescent="0.2">
      <c r="B14111" s="9"/>
    </row>
    <row r="14112" spans="2:2" ht="15.75" customHeight="1" x14ac:dyDescent="0.2">
      <c r="B14112" s="9"/>
    </row>
    <row r="14113" spans="2:2" ht="15.75" customHeight="1" x14ac:dyDescent="0.2">
      <c r="B14113" s="9"/>
    </row>
    <row r="14114" spans="2:2" ht="15.75" customHeight="1" x14ac:dyDescent="0.2">
      <c r="B14114" s="9"/>
    </row>
    <row r="14115" spans="2:2" ht="15.75" customHeight="1" x14ac:dyDescent="0.2">
      <c r="B14115" s="9"/>
    </row>
    <row r="14116" spans="2:2" ht="15.75" customHeight="1" x14ac:dyDescent="0.2">
      <c r="B14116" s="9"/>
    </row>
    <row r="14117" spans="2:2" ht="15.75" customHeight="1" x14ac:dyDescent="0.2">
      <c r="B14117" s="9"/>
    </row>
    <row r="14118" spans="2:2" ht="15.75" customHeight="1" x14ac:dyDescent="0.2">
      <c r="B14118" s="9"/>
    </row>
    <row r="14119" spans="2:2" ht="15.75" customHeight="1" x14ac:dyDescent="0.2">
      <c r="B14119" s="9"/>
    </row>
    <row r="14120" spans="2:2" ht="15.75" customHeight="1" x14ac:dyDescent="0.2">
      <c r="B14120" s="9"/>
    </row>
    <row r="14121" spans="2:2" ht="15.75" customHeight="1" x14ac:dyDescent="0.2">
      <c r="B14121" s="9"/>
    </row>
    <row r="14122" spans="2:2" ht="15.75" customHeight="1" x14ac:dyDescent="0.2">
      <c r="B14122" s="9"/>
    </row>
    <row r="14123" spans="2:2" ht="15.75" customHeight="1" x14ac:dyDescent="0.2">
      <c r="B14123" s="9"/>
    </row>
    <row r="14124" spans="2:2" ht="15.75" customHeight="1" x14ac:dyDescent="0.2">
      <c r="B14124" s="9"/>
    </row>
    <row r="14125" spans="2:2" ht="15.75" customHeight="1" x14ac:dyDescent="0.2">
      <c r="B14125" s="9"/>
    </row>
    <row r="14126" spans="2:2" ht="15.75" customHeight="1" x14ac:dyDescent="0.2">
      <c r="B14126" s="9"/>
    </row>
    <row r="14127" spans="2:2" ht="15.75" customHeight="1" x14ac:dyDescent="0.2">
      <c r="B14127" s="9"/>
    </row>
    <row r="14128" spans="2:2" ht="15.75" customHeight="1" x14ac:dyDescent="0.2">
      <c r="B14128" s="9"/>
    </row>
    <row r="14129" spans="2:2" ht="15.75" customHeight="1" x14ac:dyDescent="0.2">
      <c r="B14129" s="9"/>
    </row>
    <row r="14130" spans="2:2" ht="15.75" customHeight="1" x14ac:dyDescent="0.2">
      <c r="B14130" s="9"/>
    </row>
    <row r="14131" spans="2:2" ht="15.75" customHeight="1" x14ac:dyDescent="0.2">
      <c r="B14131" s="9"/>
    </row>
    <row r="14132" spans="2:2" ht="15.75" customHeight="1" x14ac:dyDescent="0.2">
      <c r="B14132" s="9"/>
    </row>
    <row r="14133" spans="2:2" ht="15.75" customHeight="1" x14ac:dyDescent="0.2">
      <c r="B14133" s="9"/>
    </row>
    <row r="14134" spans="2:2" ht="15.75" customHeight="1" x14ac:dyDescent="0.2">
      <c r="B14134" s="9"/>
    </row>
    <row r="14135" spans="2:2" ht="15.75" customHeight="1" x14ac:dyDescent="0.2">
      <c r="B14135" s="9"/>
    </row>
    <row r="14136" spans="2:2" ht="15.75" customHeight="1" x14ac:dyDescent="0.2">
      <c r="B14136" s="9"/>
    </row>
    <row r="14137" spans="2:2" ht="15.75" customHeight="1" x14ac:dyDescent="0.2">
      <c r="B14137" s="9"/>
    </row>
    <row r="14138" spans="2:2" ht="15.75" customHeight="1" x14ac:dyDescent="0.2">
      <c r="B14138" s="9"/>
    </row>
    <row r="14139" spans="2:2" ht="15.75" customHeight="1" x14ac:dyDescent="0.2">
      <c r="B14139" s="9"/>
    </row>
    <row r="14140" spans="2:2" ht="15.75" customHeight="1" x14ac:dyDescent="0.2">
      <c r="B14140" s="9"/>
    </row>
    <row r="14141" spans="2:2" ht="15.75" customHeight="1" x14ac:dyDescent="0.2">
      <c r="B14141" s="9"/>
    </row>
    <row r="14142" spans="2:2" ht="15.75" customHeight="1" x14ac:dyDescent="0.2">
      <c r="B14142" s="9"/>
    </row>
    <row r="14143" spans="2:2" ht="15.75" customHeight="1" x14ac:dyDescent="0.2">
      <c r="B14143" s="9"/>
    </row>
    <row r="14144" spans="2:2" ht="15.75" customHeight="1" x14ac:dyDescent="0.2">
      <c r="B14144" s="9"/>
    </row>
    <row r="14145" spans="2:2" ht="15.75" customHeight="1" x14ac:dyDescent="0.2">
      <c r="B14145" s="9"/>
    </row>
    <row r="14146" spans="2:2" ht="15.75" customHeight="1" x14ac:dyDescent="0.2">
      <c r="B14146" s="9"/>
    </row>
    <row r="14147" spans="2:2" ht="15.75" customHeight="1" x14ac:dyDescent="0.2">
      <c r="B14147" s="9"/>
    </row>
    <row r="14148" spans="2:2" ht="15.75" customHeight="1" x14ac:dyDescent="0.2">
      <c r="B14148" s="9"/>
    </row>
    <row r="14149" spans="2:2" ht="15.75" customHeight="1" x14ac:dyDescent="0.2">
      <c r="B14149" s="9"/>
    </row>
    <row r="14150" spans="2:2" ht="15.75" customHeight="1" x14ac:dyDescent="0.2">
      <c r="B14150" s="9"/>
    </row>
    <row r="14151" spans="2:2" ht="15.75" customHeight="1" x14ac:dyDescent="0.2">
      <c r="B14151" s="9"/>
    </row>
    <row r="14152" spans="2:2" ht="15.75" customHeight="1" x14ac:dyDescent="0.2">
      <c r="B14152" s="9"/>
    </row>
    <row r="14153" spans="2:2" ht="15.75" customHeight="1" x14ac:dyDescent="0.2">
      <c r="B14153" s="9"/>
    </row>
    <row r="14154" spans="2:2" ht="15.75" customHeight="1" x14ac:dyDescent="0.2">
      <c r="B14154" s="9"/>
    </row>
    <row r="14155" spans="2:2" ht="15.75" customHeight="1" x14ac:dyDescent="0.2">
      <c r="B14155" s="9"/>
    </row>
    <row r="14156" spans="2:2" ht="15.75" customHeight="1" x14ac:dyDescent="0.2">
      <c r="B14156" s="9"/>
    </row>
    <row r="14157" spans="2:2" ht="15.75" customHeight="1" x14ac:dyDescent="0.2">
      <c r="B14157" s="9"/>
    </row>
    <row r="14158" spans="2:2" ht="15.75" customHeight="1" x14ac:dyDescent="0.2">
      <c r="B14158" s="9"/>
    </row>
    <row r="14159" spans="2:2" ht="15.75" customHeight="1" x14ac:dyDescent="0.2">
      <c r="B14159" s="9"/>
    </row>
    <row r="14160" spans="2:2" ht="15.75" customHeight="1" x14ac:dyDescent="0.2">
      <c r="B14160" s="9"/>
    </row>
    <row r="14161" spans="2:2" ht="15.75" customHeight="1" x14ac:dyDescent="0.2">
      <c r="B14161" s="9"/>
    </row>
    <row r="14162" spans="2:2" ht="15.75" customHeight="1" x14ac:dyDescent="0.2">
      <c r="B14162" s="9"/>
    </row>
    <row r="14163" spans="2:2" ht="15.75" customHeight="1" x14ac:dyDescent="0.2">
      <c r="B14163" s="9"/>
    </row>
    <row r="14164" spans="2:2" ht="15.75" customHeight="1" x14ac:dyDescent="0.2">
      <c r="B14164" s="9"/>
    </row>
    <row r="14165" spans="2:2" ht="15.75" customHeight="1" x14ac:dyDescent="0.2">
      <c r="B14165" s="9"/>
    </row>
    <row r="14166" spans="2:2" ht="15.75" customHeight="1" x14ac:dyDescent="0.2">
      <c r="B14166" s="9"/>
    </row>
    <row r="14167" spans="2:2" ht="15.75" customHeight="1" x14ac:dyDescent="0.2">
      <c r="B14167" s="9"/>
    </row>
    <row r="14168" spans="2:2" ht="15.75" customHeight="1" x14ac:dyDescent="0.2">
      <c r="B14168" s="9"/>
    </row>
    <row r="14169" spans="2:2" ht="15.75" customHeight="1" x14ac:dyDescent="0.2">
      <c r="B14169" s="9"/>
    </row>
    <row r="14170" spans="2:2" ht="15.75" customHeight="1" x14ac:dyDescent="0.2">
      <c r="B14170" s="9"/>
    </row>
    <row r="14171" spans="2:2" ht="15.75" customHeight="1" x14ac:dyDescent="0.2">
      <c r="B14171" s="9"/>
    </row>
    <row r="14172" spans="2:2" ht="15.75" customHeight="1" x14ac:dyDescent="0.2">
      <c r="B14172" s="9"/>
    </row>
    <row r="14173" spans="2:2" ht="15.75" customHeight="1" x14ac:dyDescent="0.2">
      <c r="B14173" s="9"/>
    </row>
    <row r="14174" spans="2:2" ht="15.75" customHeight="1" x14ac:dyDescent="0.2">
      <c r="B14174" s="9"/>
    </row>
    <row r="14175" spans="2:2" ht="15.75" customHeight="1" x14ac:dyDescent="0.2">
      <c r="B14175" s="9"/>
    </row>
    <row r="14176" spans="2:2" ht="15.75" customHeight="1" x14ac:dyDescent="0.2">
      <c r="B14176" s="9"/>
    </row>
    <row r="14177" spans="2:2" ht="15.75" customHeight="1" x14ac:dyDescent="0.2">
      <c r="B14177" s="9"/>
    </row>
    <row r="14178" spans="2:2" ht="15.75" customHeight="1" x14ac:dyDescent="0.2">
      <c r="B14178" s="9"/>
    </row>
    <row r="14179" spans="2:2" ht="15.75" customHeight="1" x14ac:dyDescent="0.2">
      <c r="B14179" s="9"/>
    </row>
    <row r="14180" spans="2:2" ht="15.75" customHeight="1" x14ac:dyDescent="0.2">
      <c r="B14180" s="9"/>
    </row>
    <row r="14181" spans="2:2" ht="15.75" customHeight="1" x14ac:dyDescent="0.2">
      <c r="B14181" s="9"/>
    </row>
    <row r="14182" spans="2:2" ht="15.75" customHeight="1" x14ac:dyDescent="0.2">
      <c r="B14182" s="9"/>
    </row>
    <row r="14183" spans="2:2" ht="15.75" customHeight="1" x14ac:dyDescent="0.2">
      <c r="B14183" s="9"/>
    </row>
    <row r="14184" spans="2:2" ht="15.75" customHeight="1" x14ac:dyDescent="0.2">
      <c r="B14184" s="9"/>
    </row>
    <row r="14185" spans="2:2" ht="15.75" customHeight="1" x14ac:dyDescent="0.2">
      <c r="B14185" s="9"/>
    </row>
    <row r="14186" spans="2:2" ht="15.75" customHeight="1" x14ac:dyDescent="0.2">
      <c r="B14186" s="9"/>
    </row>
    <row r="14187" spans="2:2" ht="15.75" customHeight="1" x14ac:dyDescent="0.2">
      <c r="B14187" s="9"/>
    </row>
    <row r="14188" spans="2:2" ht="15.75" customHeight="1" x14ac:dyDescent="0.2">
      <c r="B14188" s="9"/>
    </row>
    <row r="14189" spans="2:2" ht="15.75" customHeight="1" x14ac:dyDescent="0.2">
      <c r="B14189" s="9"/>
    </row>
    <row r="14190" spans="2:2" ht="15.75" customHeight="1" x14ac:dyDescent="0.2">
      <c r="B14190" s="9"/>
    </row>
    <row r="14191" spans="2:2" ht="15.75" customHeight="1" x14ac:dyDescent="0.2">
      <c r="B14191" s="9"/>
    </row>
    <row r="14192" spans="2:2" ht="15.75" customHeight="1" x14ac:dyDescent="0.2">
      <c r="B14192" s="9"/>
    </row>
    <row r="14193" spans="2:2" ht="15.75" customHeight="1" x14ac:dyDescent="0.2">
      <c r="B14193" s="9"/>
    </row>
    <row r="14194" spans="2:2" ht="15.75" customHeight="1" x14ac:dyDescent="0.2">
      <c r="B14194" s="9"/>
    </row>
    <row r="14195" spans="2:2" ht="15.75" customHeight="1" x14ac:dyDescent="0.2">
      <c r="B14195" s="9"/>
    </row>
    <row r="14196" spans="2:2" ht="15.75" customHeight="1" x14ac:dyDescent="0.2">
      <c r="B14196" s="9"/>
    </row>
    <row r="14197" spans="2:2" ht="15.75" customHeight="1" x14ac:dyDescent="0.2">
      <c r="B14197" s="9"/>
    </row>
    <row r="14198" spans="2:2" ht="15.75" customHeight="1" x14ac:dyDescent="0.2">
      <c r="B14198" s="9"/>
    </row>
    <row r="14199" spans="2:2" ht="15.75" customHeight="1" x14ac:dyDescent="0.2">
      <c r="B14199" s="9"/>
    </row>
    <row r="14200" spans="2:2" ht="15.75" customHeight="1" x14ac:dyDescent="0.2">
      <c r="B14200" s="9"/>
    </row>
    <row r="14201" spans="2:2" ht="15.75" customHeight="1" x14ac:dyDescent="0.2">
      <c r="B14201" s="9"/>
    </row>
    <row r="14202" spans="2:2" ht="15.75" customHeight="1" x14ac:dyDescent="0.2">
      <c r="B14202" s="9"/>
    </row>
    <row r="14203" spans="2:2" ht="15.75" customHeight="1" x14ac:dyDescent="0.2">
      <c r="B14203" s="9"/>
    </row>
    <row r="14204" spans="2:2" ht="15.75" customHeight="1" x14ac:dyDescent="0.2">
      <c r="B14204" s="9"/>
    </row>
    <row r="14205" spans="2:2" ht="15.75" customHeight="1" x14ac:dyDescent="0.2">
      <c r="B14205" s="9"/>
    </row>
    <row r="14206" spans="2:2" ht="15.75" customHeight="1" x14ac:dyDescent="0.2">
      <c r="B14206" s="9"/>
    </row>
    <row r="14207" spans="2:2" ht="15.75" customHeight="1" x14ac:dyDescent="0.2">
      <c r="B14207" s="9"/>
    </row>
    <row r="14208" spans="2:2" ht="15.75" customHeight="1" x14ac:dyDescent="0.2">
      <c r="B14208" s="9"/>
    </row>
    <row r="14209" spans="2:2" ht="15.75" customHeight="1" x14ac:dyDescent="0.2">
      <c r="B14209" s="9"/>
    </row>
    <row r="14210" spans="2:2" ht="15.75" customHeight="1" x14ac:dyDescent="0.2">
      <c r="B14210" s="9"/>
    </row>
    <row r="14211" spans="2:2" ht="15.75" customHeight="1" x14ac:dyDescent="0.2">
      <c r="B14211" s="9"/>
    </row>
    <row r="14212" spans="2:2" ht="15.75" customHeight="1" x14ac:dyDescent="0.2">
      <c r="B14212" s="9"/>
    </row>
    <row r="14213" spans="2:2" ht="15.75" customHeight="1" x14ac:dyDescent="0.2">
      <c r="B14213" s="9"/>
    </row>
    <row r="14214" spans="2:2" ht="15.75" customHeight="1" x14ac:dyDescent="0.2">
      <c r="B14214" s="9"/>
    </row>
    <row r="14215" spans="2:2" ht="15.75" customHeight="1" x14ac:dyDescent="0.2">
      <c r="B14215" s="9"/>
    </row>
    <row r="14216" spans="2:2" ht="15.75" customHeight="1" x14ac:dyDescent="0.2">
      <c r="B14216" s="9"/>
    </row>
    <row r="14217" spans="2:2" ht="15.75" customHeight="1" x14ac:dyDescent="0.2">
      <c r="B14217" s="9"/>
    </row>
    <row r="14218" spans="2:2" ht="15.75" customHeight="1" x14ac:dyDescent="0.2">
      <c r="B14218" s="9"/>
    </row>
    <row r="14219" spans="2:2" ht="15.75" customHeight="1" x14ac:dyDescent="0.2">
      <c r="B14219" s="9"/>
    </row>
    <row r="14220" spans="2:2" ht="15.75" customHeight="1" x14ac:dyDescent="0.2">
      <c r="B14220" s="9"/>
    </row>
    <row r="14221" spans="2:2" ht="15.75" customHeight="1" x14ac:dyDescent="0.2">
      <c r="B14221" s="9"/>
    </row>
    <row r="14222" spans="2:2" ht="15.75" customHeight="1" x14ac:dyDescent="0.2">
      <c r="B14222" s="9"/>
    </row>
    <row r="14223" spans="2:2" ht="15.75" customHeight="1" x14ac:dyDescent="0.2">
      <c r="B14223" s="9"/>
    </row>
    <row r="14224" spans="2:2" ht="15.75" customHeight="1" x14ac:dyDescent="0.2">
      <c r="B14224" s="9"/>
    </row>
    <row r="14225" spans="2:2" ht="15.75" customHeight="1" x14ac:dyDescent="0.2">
      <c r="B14225" s="9"/>
    </row>
    <row r="14226" spans="2:2" ht="15.75" customHeight="1" x14ac:dyDescent="0.2">
      <c r="B14226" s="9"/>
    </row>
    <row r="14227" spans="2:2" ht="15.75" customHeight="1" x14ac:dyDescent="0.2">
      <c r="B14227" s="9"/>
    </row>
    <row r="14228" spans="2:2" ht="15.75" customHeight="1" x14ac:dyDescent="0.2">
      <c r="B14228" s="9"/>
    </row>
    <row r="14229" spans="2:2" ht="15.75" customHeight="1" x14ac:dyDescent="0.2">
      <c r="B14229" s="9"/>
    </row>
    <row r="14230" spans="2:2" ht="15.75" customHeight="1" x14ac:dyDescent="0.2">
      <c r="B14230" s="9"/>
    </row>
    <row r="14231" spans="2:2" ht="15.75" customHeight="1" x14ac:dyDescent="0.2">
      <c r="B14231" s="9"/>
    </row>
    <row r="14232" spans="2:2" ht="15.75" customHeight="1" x14ac:dyDescent="0.2">
      <c r="B14232" s="9"/>
    </row>
    <row r="14233" spans="2:2" ht="15.75" customHeight="1" x14ac:dyDescent="0.2">
      <c r="B14233" s="9"/>
    </row>
    <row r="14234" spans="2:2" ht="15.75" customHeight="1" x14ac:dyDescent="0.2">
      <c r="B14234" s="9"/>
    </row>
    <row r="14235" spans="2:2" ht="15.75" customHeight="1" x14ac:dyDescent="0.2">
      <c r="B14235" s="9"/>
    </row>
    <row r="14236" spans="2:2" ht="15.75" customHeight="1" x14ac:dyDescent="0.2">
      <c r="B14236" s="9"/>
    </row>
    <row r="14237" spans="2:2" ht="15.75" customHeight="1" x14ac:dyDescent="0.2">
      <c r="B14237" s="9"/>
    </row>
    <row r="14238" spans="2:2" ht="15.75" customHeight="1" x14ac:dyDescent="0.2">
      <c r="B14238" s="9"/>
    </row>
    <row r="14239" spans="2:2" ht="15.75" customHeight="1" x14ac:dyDescent="0.2">
      <c r="B14239" s="9"/>
    </row>
    <row r="14240" spans="2:2" ht="15.75" customHeight="1" x14ac:dyDescent="0.2">
      <c r="B14240" s="9"/>
    </row>
    <row r="14241" spans="2:2" ht="15.75" customHeight="1" x14ac:dyDescent="0.2">
      <c r="B14241" s="9"/>
    </row>
    <row r="14242" spans="2:2" ht="15.75" customHeight="1" x14ac:dyDescent="0.2">
      <c r="B14242" s="9"/>
    </row>
    <row r="14243" spans="2:2" ht="15.75" customHeight="1" x14ac:dyDescent="0.2">
      <c r="B14243" s="9"/>
    </row>
    <row r="14244" spans="2:2" ht="15.75" customHeight="1" x14ac:dyDescent="0.2">
      <c r="B14244" s="9"/>
    </row>
    <row r="14245" spans="2:2" ht="15.75" customHeight="1" x14ac:dyDescent="0.2">
      <c r="B14245" s="9"/>
    </row>
    <row r="14246" spans="2:2" ht="15.75" customHeight="1" x14ac:dyDescent="0.2">
      <c r="B14246" s="9"/>
    </row>
    <row r="14247" spans="2:2" ht="15.75" customHeight="1" x14ac:dyDescent="0.2">
      <c r="B14247" s="9"/>
    </row>
    <row r="14248" spans="2:2" ht="15.75" customHeight="1" x14ac:dyDescent="0.2">
      <c r="B14248" s="9"/>
    </row>
    <row r="14249" spans="2:2" ht="15.75" customHeight="1" x14ac:dyDescent="0.2">
      <c r="B14249" s="9"/>
    </row>
    <row r="14250" spans="2:2" ht="15.75" customHeight="1" x14ac:dyDescent="0.2">
      <c r="B14250" s="9"/>
    </row>
    <row r="14251" spans="2:2" ht="15.75" customHeight="1" x14ac:dyDescent="0.2">
      <c r="B14251" s="9"/>
    </row>
    <row r="14252" spans="2:2" ht="15.75" customHeight="1" x14ac:dyDescent="0.2">
      <c r="B14252" s="9"/>
    </row>
    <row r="14253" spans="2:2" ht="15.75" customHeight="1" x14ac:dyDescent="0.2">
      <c r="B14253" s="9"/>
    </row>
    <row r="14254" spans="2:2" ht="15.75" customHeight="1" x14ac:dyDescent="0.2">
      <c r="B14254" s="9"/>
    </row>
    <row r="14255" spans="2:2" ht="15.75" customHeight="1" x14ac:dyDescent="0.2">
      <c r="B14255" s="9"/>
    </row>
    <row r="14256" spans="2:2" ht="15.75" customHeight="1" x14ac:dyDescent="0.2">
      <c r="B14256" s="9"/>
    </row>
    <row r="14257" spans="2:2" ht="15.75" customHeight="1" x14ac:dyDescent="0.2">
      <c r="B14257" s="9"/>
    </row>
    <row r="14258" spans="2:2" ht="15.75" customHeight="1" x14ac:dyDescent="0.2">
      <c r="B14258" s="9"/>
    </row>
    <row r="14259" spans="2:2" ht="15.75" customHeight="1" x14ac:dyDescent="0.2">
      <c r="B14259" s="9"/>
    </row>
    <row r="14260" spans="2:2" ht="15.75" customHeight="1" x14ac:dyDescent="0.2">
      <c r="B14260" s="9"/>
    </row>
    <row r="14261" spans="2:2" ht="15.75" customHeight="1" x14ac:dyDescent="0.2">
      <c r="B14261" s="9"/>
    </row>
    <row r="14262" spans="2:2" ht="15.75" customHeight="1" x14ac:dyDescent="0.2">
      <c r="B14262" s="9"/>
    </row>
    <row r="14263" spans="2:2" ht="15.75" customHeight="1" x14ac:dyDescent="0.2">
      <c r="B14263" s="9"/>
    </row>
    <row r="14264" spans="2:2" ht="15.75" customHeight="1" x14ac:dyDescent="0.2">
      <c r="B14264" s="9"/>
    </row>
    <row r="14265" spans="2:2" ht="15.75" customHeight="1" x14ac:dyDescent="0.2">
      <c r="B14265" s="9"/>
    </row>
    <row r="14266" spans="2:2" ht="15.75" customHeight="1" x14ac:dyDescent="0.2">
      <c r="B14266" s="9"/>
    </row>
    <row r="14267" spans="2:2" ht="15.75" customHeight="1" x14ac:dyDescent="0.2">
      <c r="B14267" s="9"/>
    </row>
    <row r="14268" spans="2:2" ht="15.75" customHeight="1" x14ac:dyDescent="0.2">
      <c r="B14268" s="9"/>
    </row>
    <row r="14269" spans="2:2" ht="15.75" customHeight="1" x14ac:dyDescent="0.2">
      <c r="B14269" s="9"/>
    </row>
    <row r="14270" spans="2:2" ht="15.75" customHeight="1" x14ac:dyDescent="0.2">
      <c r="B14270" s="9"/>
    </row>
    <row r="14271" spans="2:2" ht="15.75" customHeight="1" x14ac:dyDescent="0.2">
      <c r="B14271" s="9"/>
    </row>
    <row r="14272" spans="2:2" ht="15.75" customHeight="1" x14ac:dyDescent="0.2">
      <c r="B14272" s="9"/>
    </row>
    <row r="14273" spans="2:2" ht="15.75" customHeight="1" x14ac:dyDescent="0.2">
      <c r="B14273" s="9"/>
    </row>
    <row r="14274" spans="2:2" ht="15.75" customHeight="1" x14ac:dyDescent="0.2">
      <c r="B14274" s="9"/>
    </row>
    <row r="14275" spans="2:2" ht="15.75" customHeight="1" x14ac:dyDescent="0.2">
      <c r="B14275" s="9"/>
    </row>
    <row r="14276" spans="2:2" ht="15.75" customHeight="1" x14ac:dyDescent="0.2">
      <c r="B14276" s="9"/>
    </row>
    <row r="14277" spans="2:2" ht="15.75" customHeight="1" x14ac:dyDescent="0.2">
      <c r="B14277" s="9"/>
    </row>
    <row r="14278" spans="2:2" ht="15.75" customHeight="1" x14ac:dyDescent="0.2">
      <c r="B14278" s="9"/>
    </row>
    <row r="14279" spans="2:2" ht="15.75" customHeight="1" x14ac:dyDescent="0.2">
      <c r="B14279" s="9"/>
    </row>
    <row r="14280" spans="2:2" ht="15.75" customHeight="1" x14ac:dyDescent="0.2">
      <c r="B14280" s="9"/>
    </row>
    <row r="14281" spans="2:2" ht="15.75" customHeight="1" x14ac:dyDescent="0.2">
      <c r="B14281" s="9"/>
    </row>
    <row r="14282" spans="2:2" ht="15.75" customHeight="1" x14ac:dyDescent="0.2">
      <c r="B14282" s="9"/>
    </row>
    <row r="14283" spans="2:2" ht="15.75" customHeight="1" x14ac:dyDescent="0.2">
      <c r="B14283" s="9"/>
    </row>
    <row r="14284" spans="2:2" ht="15.75" customHeight="1" x14ac:dyDescent="0.2">
      <c r="B14284" s="9"/>
    </row>
    <row r="14285" spans="2:2" ht="15.75" customHeight="1" x14ac:dyDescent="0.2">
      <c r="B14285" s="9"/>
    </row>
    <row r="14286" spans="2:2" ht="15.75" customHeight="1" x14ac:dyDescent="0.2">
      <c r="B14286" s="9"/>
    </row>
    <row r="14287" spans="2:2" ht="15.75" customHeight="1" x14ac:dyDescent="0.2">
      <c r="B14287" s="9"/>
    </row>
    <row r="14288" spans="2:2" ht="15.75" customHeight="1" x14ac:dyDescent="0.2">
      <c r="B14288" s="9"/>
    </row>
    <row r="14289" spans="2:2" ht="15.75" customHeight="1" x14ac:dyDescent="0.2">
      <c r="B14289" s="9"/>
    </row>
    <row r="14290" spans="2:2" ht="15.75" customHeight="1" x14ac:dyDescent="0.2">
      <c r="B14290" s="9"/>
    </row>
    <row r="14291" spans="2:2" ht="15.75" customHeight="1" x14ac:dyDescent="0.2">
      <c r="B14291" s="9"/>
    </row>
    <row r="14292" spans="2:2" ht="15.75" customHeight="1" x14ac:dyDescent="0.2">
      <c r="B14292" s="9"/>
    </row>
    <row r="14293" spans="2:2" ht="15.75" customHeight="1" x14ac:dyDescent="0.2">
      <c r="B14293" s="9"/>
    </row>
    <row r="14294" spans="2:2" ht="15.75" customHeight="1" x14ac:dyDescent="0.2">
      <c r="B14294" s="9"/>
    </row>
    <row r="14295" spans="2:2" ht="15.75" customHeight="1" x14ac:dyDescent="0.2">
      <c r="B14295" s="9"/>
    </row>
    <row r="14296" spans="2:2" ht="15.75" customHeight="1" x14ac:dyDescent="0.2">
      <c r="B14296" s="9"/>
    </row>
    <row r="14297" spans="2:2" ht="15.75" customHeight="1" x14ac:dyDescent="0.2">
      <c r="B14297" s="9"/>
    </row>
    <row r="14298" spans="2:2" ht="15.75" customHeight="1" x14ac:dyDescent="0.2">
      <c r="B14298" s="9"/>
    </row>
    <row r="14299" spans="2:2" ht="15.75" customHeight="1" x14ac:dyDescent="0.2">
      <c r="B14299" s="9"/>
    </row>
    <row r="14300" spans="2:2" ht="15.75" customHeight="1" x14ac:dyDescent="0.2">
      <c r="B14300" s="9"/>
    </row>
    <row r="14301" spans="2:2" ht="15.75" customHeight="1" x14ac:dyDescent="0.2">
      <c r="B14301" s="9"/>
    </row>
    <row r="14302" spans="2:2" ht="15.75" customHeight="1" x14ac:dyDescent="0.2">
      <c r="B14302" s="9"/>
    </row>
    <row r="14303" spans="2:2" ht="15.75" customHeight="1" x14ac:dyDescent="0.2">
      <c r="B14303" s="9"/>
    </row>
    <row r="14304" spans="2:2" ht="15.75" customHeight="1" x14ac:dyDescent="0.2">
      <c r="B14304" s="9"/>
    </row>
    <row r="14305" spans="2:2" ht="15.75" customHeight="1" x14ac:dyDescent="0.2">
      <c r="B14305" s="9"/>
    </row>
    <row r="14306" spans="2:2" ht="15.75" customHeight="1" x14ac:dyDescent="0.2">
      <c r="B14306" s="9"/>
    </row>
    <row r="14307" spans="2:2" ht="15.75" customHeight="1" x14ac:dyDescent="0.2">
      <c r="B14307" s="9"/>
    </row>
    <row r="14308" spans="2:2" ht="15.75" customHeight="1" x14ac:dyDescent="0.2">
      <c r="B14308" s="9"/>
    </row>
    <row r="14309" spans="2:2" ht="15.75" customHeight="1" x14ac:dyDescent="0.2">
      <c r="B14309" s="9"/>
    </row>
    <row r="14310" spans="2:2" ht="15.75" customHeight="1" x14ac:dyDescent="0.2">
      <c r="B14310" s="9"/>
    </row>
    <row r="14311" spans="2:2" ht="15.75" customHeight="1" x14ac:dyDescent="0.2">
      <c r="B14311" s="9"/>
    </row>
    <row r="14312" spans="2:2" ht="15.75" customHeight="1" x14ac:dyDescent="0.2">
      <c r="B14312" s="9"/>
    </row>
    <row r="14313" spans="2:2" ht="15.75" customHeight="1" x14ac:dyDescent="0.2">
      <c r="B14313" s="9"/>
    </row>
    <row r="14314" spans="2:2" ht="15.75" customHeight="1" x14ac:dyDescent="0.2">
      <c r="B14314" s="9"/>
    </row>
    <row r="14315" spans="2:2" ht="15.75" customHeight="1" x14ac:dyDescent="0.2">
      <c r="B14315" s="9"/>
    </row>
    <row r="14316" spans="2:2" ht="15.75" customHeight="1" x14ac:dyDescent="0.2">
      <c r="B14316" s="9"/>
    </row>
    <row r="14317" spans="2:2" ht="15.75" customHeight="1" x14ac:dyDescent="0.2">
      <c r="B14317" s="9"/>
    </row>
    <row r="14318" spans="2:2" ht="15.75" customHeight="1" x14ac:dyDescent="0.2">
      <c r="B14318" s="9"/>
    </row>
    <row r="14319" spans="2:2" ht="15.75" customHeight="1" x14ac:dyDescent="0.2">
      <c r="B14319" s="9"/>
    </row>
    <row r="14320" spans="2:2" ht="15.75" customHeight="1" x14ac:dyDescent="0.2">
      <c r="B14320" s="9"/>
    </row>
    <row r="14321" spans="2:2" ht="15.75" customHeight="1" x14ac:dyDescent="0.2">
      <c r="B14321" s="9"/>
    </row>
    <row r="14322" spans="2:2" ht="15.75" customHeight="1" x14ac:dyDescent="0.2">
      <c r="B14322" s="9"/>
    </row>
    <row r="14323" spans="2:2" ht="15.75" customHeight="1" x14ac:dyDescent="0.2">
      <c r="B14323" s="9"/>
    </row>
    <row r="14324" spans="2:2" ht="15.75" customHeight="1" x14ac:dyDescent="0.2">
      <c r="B14324" s="9"/>
    </row>
    <row r="14325" spans="2:2" ht="15.75" customHeight="1" x14ac:dyDescent="0.2">
      <c r="B14325" s="9"/>
    </row>
    <row r="14326" spans="2:2" ht="15.75" customHeight="1" x14ac:dyDescent="0.2">
      <c r="B14326" s="9"/>
    </row>
    <row r="14327" spans="2:2" ht="15.75" customHeight="1" x14ac:dyDescent="0.2">
      <c r="B14327" s="9"/>
    </row>
    <row r="14328" spans="2:2" ht="15.75" customHeight="1" x14ac:dyDescent="0.2">
      <c r="B14328" s="9"/>
    </row>
    <row r="14329" spans="2:2" ht="15.75" customHeight="1" x14ac:dyDescent="0.2">
      <c r="B14329" s="9"/>
    </row>
    <row r="14330" spans="2:2" ht="15.75" customHeight="1" x14ac:dyDescent="0.2">
      <c r="B14330" s="9"/>
    </row>
    <row r="14331" spans="2:2" ht="15.75" customHeight="1" x14ac:dyDescent="0.2">
      <c r="B14331" s="9"/>
    </row>
    <row r="14332" spans="2:2" ht="15.75" customHeight="1" x14ac:dyDescent="0.2">
      <c r="B14332" s="9"/>
    </row>
    <row r="14333" spans="2:2" ht="15.75" customHeight="1" x14ac:dyDescent="0.2">
      <c r="B14333" s="9"/>
    </row>
    <row r="14334" spans="2:2" ht="15.75" customHeight="1" x14ac:dyDescent="0.2">
      <c r="B14334" s="9"/>
    </row>
    <row r="14335" spans="2:2" ht="15.75" customHeight="1" x14ac:dyDescent="0.2">
      <c r="B14335" s="9"/>
    </row>
    <row r="14336" spans="2:2" ht="15.75" customHeight="1" x14ac:dyDescent="0.2">
      <c r="B14336" s="9"/>
    </row>
    <row r="14337" spans="2:2" ht="15.75" customHeight="1" x14ac:dyDescent="0.2">
      <c r="B14337" s="9"/>
    </row>
    <row r="14338" spans="2:2" ht="15.75" customHeight="1" x14ac:dyDescent="0.2">
      <c r="B14338" s="9"/>
    </row>
    <row r="14339" spans="2:2" ht="15.75" customHeight="1" x14ac:dyDescent="0.2">
      <c r="B14339" s="9"/>
    </row>
    <row r="14340" spans="2:2" ht="15.75" customHeight="1" x14ac:dyDescent="0.2">
      <c r="B14340" s="9"/>
    </row>
    <row r="14341" spans="2:2" ht="15.75" customHeight="1" x14ac:dyDescent="0.2">
      <c r="B14341" s="9"/>
    </row>
    <row r="14342" spans="2:2" ht="15.75" customHeight="1" x14ac:dyDescent="0.2">
      <c r="B14342" s="9"/>
    </row>
    <row r="14343" spans="2:2" ht="15.75" customHeight="1" x14ac:dyDescent="0.2">
      <c r="B14343" s="9"/>
    </row>
    <row r="14344" spans="2:2" ht="15.75" customHeight="1" x14ac:dyDescent="0.2">
      <c r="B14344" s="9"/>
    </row>
    <row r="14345" spans="2:2" ht="15.75" customHeight="1" x14ac:dyDescent="0.2">
      <c r="B14345" s="9"/>
    </row>
    <row r="14346" spans="2:2" ht="15.75" customHeight="1" x14ac:dyDescent="0.2">
      <c r="B14346" s="9"/>
    </row>
    <row r="14347" spans="2:2" ht="15.75" customHeight="1" x14ac:dyDescent="0.2">
      <c r="B14347" s="9"/>
    </row>
    <row r="14348" spans="2:2" ht="15.75" customHeight="1" x14ac:dyDescent="0.2">
      <c r="B14348" s="9"/>
    </row>
    <row r="14349" spans="2:2" ht="15.75" customHeight="1" x14ac:dyDescent="0.2">
      <c r="B14349" s="9"/>
    </row>
    <row r="14350" spans="2:2" ht="15.75" customHeight="1" x14ac:dyDescent="0.2">
      <c r="B14350" s="9"/>
    </row>
    <row r="14351" spans="2:2" ht="15.75" customHeight="1" x14ac:dyDescent="0.2">
      <c r="B14351" s="9"/>
    </row>
    <row r="14352" spans="2:2" ht="15.75" customHeight="1" x14ac:dyDescent="0.2">
      <c r="B14352" s="9"/>
    </row>
    <row r="14353" spans="2:2" ht="15.75" customHeight="1" x14ac:dyDescent="0.2">
      <c r="B14353" s="9"/>
    </row>
    <row r="14354" spans="2:2" ht="15.75" customHeight="1" x14ac:dyDescent="0.2">
      <c r="B14354" s="9"/>
    </row>
    <row r="14355" spans="2:2" ht="15.75" customHeight="1" x14ac:dyDescent="0.2">
      <c r="B14355" s="9"/>
    </row>
    <row r="14356" spans="2:2" ht="15.75" customHeight="1" x14ac:dyDescent="0.2">
      <c r="B14356" s="9"/>
    </row>
    <row r="14357" spans="2:2" ht="15.75" customHeight="1" x14ac:dyDescent="0.2">
      <c r="B14357" s="9"/>
    </row>
    <row r="14358" spans="2:2" ht="15.75" customHeight="1" x14ac:dyDescent="0.2">
      <c r="B14358" s="9"/>
    </row>
    <row r="14359" spans="2:2" ht="15.75" customHeight="1" x14ac:dyDescent="0.2">
      <c r="B14359" s="9"/>
    </row>
    <row r="14360" spans="2:2" ht="15.75" customHeight="1" x14ac:dyDescent="0.2">
      <c r="B14360" s="9"/>
    </row>
    <row r="14361" spans="2:2" ht="15.75" customHeight="1" x14ac:dyDescent="0.2">
      <c r="B14361" s="9"/>
    </row>
    <row r="14362" spans="2:2" ht="15.75" customHeight="1" x14ac:dyDescent="0.2">
      <c r="B14362" s="9"/>
    </row>
    <row r="14363" spans="2:2" ht="15.75" customHeight="1" x14ac:dyDescent="0.2">
      <c r="B14363" s="9"/>
    </row>
    <row r="14364" spans="2:2" ht="15.75" customHeight="1" x14ac:dyDescent="0.2">
      <c r="B14364" s="9"/>
    </row>
    <row r="14365" spans="2:2" ht="15.75" customHeight="1" x14ac:dyDescent="0.2">
      <c r="B14365" s="9"/>
    </row>
    <row r="14366" spans="2:2" ht="15.75" customHeight="1" x14ac:dyDescent="0.2">
      <c r="B14366" s="9"/>
    </row>
    <row r="14367" spans="2:2" ht="15.75" customHeight="1" x14ac:dyDescent="0.2">
      <c r="B14367" s="9"/>
    </row>
    <row r="14368" spans="2:2" ht="15.75" customHeight="1" x14ac:dyDescent="0.2">
      <c r="B14368" s="9"/>
    </row>
    <row r="14369" spans="2:2" ht="15.75" customHeight="1" x14ac:dyDescent="0.2">
      <c r="B14369" s="9"/>
    </row>
    <row r="14370" spans="2:2" ht="15.75" customHeight="1" x14ac:dyDescent="0.2">
      <c r="B14370" s="9"/>
    </row>
    <row r="14371" spans="2:2" ht="15.75" customHeight="1" x14ac:dyDescent="0.2">
      <c r="B14371" s="9"/>
    </row>
    <row r="14372" spans="2:2" ht="15.75" customHeight="1" x14ac:dyDescent="0.2">
      <c r="B14372" s="9"/>
    </row>
    <row r="14373" spans="2:2" ht="15.75" customHeight="1" x14ac:dyDescent="0.2">
      <c r="B14373" s="9"/>
    </row>
    <row r="14374" spans="2:2" ht="15.75" customHeight="1" x14ac:dyDescent="0.2">
      <c r="B14374" s="9"/>
    </row>
    <row r="14375" spans="2:2" ht="15.75" customHeight="1" x14ac:dyDescent="0.2">
      <c r="B14375" s="9"/>
    </row>
    <row r="14376" spans="2:2" ht="15.75" customHeight="1" x14ac:dyDescent="0.2">
      <c r="B14376" s="9"/>
    </row>
    <row r="14377" spans="2:2" ht="15.75" customHeight="1" x14ac:dyDescent="0.2">
      <c r="B14377" s="9"/>
    </row>
    <row r="14378" spans="2:2" ht="15.75" customHeight="1" x14ac:dyDescent="0.2">
      <c r="B14378" s="9"/>
    </row>
    <row r="14379" spans="2:2" ht="15.75" customHeight="1" x14ac:dyDescent="0.2">
      <c r="B14379" s="9"/>
    </row>
    <row r="14380" spans="2:2" ht="15.75" customHeight="1" x14ac:dyDescent="0.2">
      <c r="B14380" s="9"/>
    </row>
    <row r="14381" spans="2:2" ht="15.75" customHeight="1" x14ac:dyDescent="0.2">
      <c r="B14381" s="9"/>
    </row>
    <row r="14382" spans="2:2" ht="15.75" customHeight="1" x14ac:dyDescent="0.2">
      <c r="B14382" s="9"/>
    </row>
    <row r="14383" spans="2:2" ht="15.75" customHeight="1" x14ac:dyDescent="0.2">
      <c r="B14383" s="9"/>
    </row>
    <row r="14384" spans="2:2" ht="15.75" customHeight="1" x14ac:dyDescent="0.2">
      <c r="B14384" s="9"/>
    </row>
    <row r="14385" spans="2:2" ht="15.75" customHeight="1" x14ac:dyDescent="0.2">
      <c r="B14385" s="9"/>
    </row>
    <row r="14386" spans="2:2" ht="15.75" customHeight="1" x14ac:dyDescent="0.2">
      <c r="B14386" s="9"/>
    </row>
    <row r="14387" spans="2:2" ht="15.75" customHeight="1" x14ac:dyDescent="0.2">
      <c r="B14387" s="9"/>
    </row>
    <row r="14388" spans="2:2" ht="15.75" customHeight="1" x14ac:dyDescent="0.2">
      <c r="B14388" s="9"/>
    </row>
    <row r="14389" spans="2:2" ht="15.75" customHeight="1" x14ac:dyDescent="0.2">
      <c r="B14389" s="9"/>
    </row>
    <row r="14390" spans="2:2" ht="15.75" customHeight="1" x14ac:dyDescent="0.2">
      <c r="B14390" s="9"/>
    </row>
    <row r="14391" spans="2:2" ht="15.75" customHeight="1" x14ac:dyDescent="0.2">
      <c r="B14391" s="9"/>
    </row>
    <row r="14392" spans="2:2" ht="15.75" customHeight="1" x14ac:dyDescent="0.2">
      <c r="B14392" s="9"/>
    </row>
    <row r="14393" spans="2:2" ht="15.75" customHeight="1" x14ac:dyDescent="0.2">
      <c r="B14393" s="9"/>
    </row>
    <row r="14394" spans="2:2" ht="15.75" customHeight="1" x14ac:dyDescent="0.2">
      <c r="B14394" s="9"/>
    </row>
    <row r="14395" spans="2:2" ht="15.75" customHeight="1" x14ac:dyDescent="0.2">
      <c r="B14395" s="9"/>
    </row>
    <row r="14396" spans="2:2" ht="15.75" customHeight="1" x14ac:dyDescent="0.2">
      <c r="B14396" s="9"/>
    </row>
    <row r="14397" spans="2:2" ht="15.75" customHeight="1" x14ac:dyDescent="0.2">
      <c r="B14397" s="9"/>
    </row>
    <row r="14398" spans="2:2" ht="15.75" customHeight="1" x14ac:dyDescent="0.2">
      <c r="B14398" s="9"/>
    </row>
    <row r="14399" spans="2:2" ht="15.75" customHeight="1" x14ac:dyDescent="0.2">
      <c r="B14399" s="9"/>
    </row>
    <row r="14400" spans="2:2" ht="15.75" customHeight="1" x14ac:dyDescent="0.2">
      <c r="B14400" s="9"/>
    </row>
    <row r="14401" spans="2:2" ht="15.75" customHeight="1" x14ac:dyDescent="0.2">
      <c r="B14401" s="9"/>
    </row>
    <row r="14402" spans="2:2" ht="15.75" customHeight="1" x14ac:dyDescent="0.2">
      <c r="B14402" s="9"/>
    </row>
    <row r="14403" spans="2:2" ht="15.75" customHeight="1" x14ac:dyDescent="0.2">
      <c r="B14403" s="9"/>
    </row>
    <row r="14404" spans="2:2" ht="15.75" customHeight="1" x14ac:dyDescent="0.2">
      <c r="B14404" s="9"/>
    </row>
    <row r="14405" spans="2:2" ht="15.75" customHeight="1" x14ac:dyDescent="0.2">
      <c r="B14405" s="9"/>
    </row>
    <row r="14406" spans="2:2" ht="15.75" customHeight="1" x14ac:dyDescent="0.2">
      <c r="B14406" s="9"/>
    </row>
    <row r="14407" spans="2:2" ht="15.75" customHeight="1" x14ac:dyDescent="0.2">
      <c r="B14407" s="9"/>
    </row>
    <row r="14408" spans="2:2" ht="15.75" customHeight="1" x14ac:dyDescent="0.2">
      <c r="B14408" s="9"/>
    </row>
    <row r="14409" spans="2:2" ht="15.75" customHeight="1" x14ac:dyDescent="0.2">
      <c r="B14409" s="9"/>
    </row>
    <row r="14410" spans="2:2" ht="15.75" customHeight="1" x14ac:dyDescent="0.2">
      <c r="B14410" s="9"/>
    </row>
    <row r="14411" spans="2:2" ht="15.75" customHeight="1" x14ac:dyDescent="0.2">
      <c r="B14411" s="9"/>
    </row>
    <row r="14412" spans="2:2" ht="15.75" customHeight="1" x14ac:dyDescent="0.2">
      <c r="B14412" s="9"/>
    </row>
    <row r="14413" spans="2:2" ht="15.75" customHeight="1" x14ac:dyDescent="0.2">
      <c r="B14413" s="9"/>
    </row>
    <row r="14414" spans="2:2" ht="15.75" customHeight="1" x14ac:dyDescent="0.2">
      <c r="B14414" s="9"/>
    </row>
    <row r="14415" spans="2:2" ht="15.75" customHeight="1" x14ac:dyDescent="0.2">
      <c r="B14415" s="9"/>
    </row>
    <row r="14416" spans="2:2" ht="15.75" customHeight="1" x14ac:dyDescent="0.2">
      <c r="B14416" s="9"/>
    </row>
    <row r="14417" spans="2:2" ht="15.75" customHeight="1" x14ac:dyDescent="0.2">
      <c r="B14417" s="9"/>
    </row>
    <row r="14418" spans="2:2" ht="15.75" customHeight="1" x14ac:dyDescent="0.2">
      <c r="B14418" s="9"/>
    </row>
    <row r="14419" spans="2:2" ht="15.75" customHeight="1" x14ac:dyDescent="0.2">
      <c r="B14419" s="9"/>
    </row>
    <row r="14420" spans="2:2" ht="15.75" customHeight="1" x14ac:dyDescent="0.2">
      <c r="B14420" s="9"/>
    </row>
    <row r="14421" spans="2:2" ht="15.75" customHeight="1" x14ac:dyDescent="0.2">
      <c r="B14421" s="9"/>
    </row>
    <row r="14422" spans="2:2" ht="15.75" customHeight="1" x14ac:dyDescent="0.2">
      <c r="B14422" s="9"/>
    </row>
    <row r="14423" spans="2:2" ht="15.75" customHeight="1" x14ac:dyDescent="0.2">
      <c r="B14423" s="9"/>
    </row>
    <row r="14424" spans="2:2" ht="15.75" customHeight="1" x14ac:dyDescent="0.2">
      <c r="B14424" s="9"/>
    </row>
    <row r="14425" spans="2:2" ht="15.75" customHeight="1" x14ac:dyDescent="0.2">
      <c r="B14425" s="9"/>
    </row>
    <row r="14426" spans="2:2" ht="15.75" customHeight="1" x14ac:dyDescent="0.2">
      <c r="B14426" s="9"/>
    </row>
    <row r="14427" spans="2:2" ht="15.75" customHeight="1" x14ac:dyDescent="0.2">
      <c r="B14427" s="9"/>
    </row>
    <row r="14428" spans="2:2" ht="15.75" customHeight="1" x14ac:dyDescent="0.2">
      <c r="B14428" s="9"/>
    </row>
    <row r="14429" spans="2:2" ht="15.75" customHeight="1" x14ac:dyDescent="0.2">
      <c r="B14429" s="9"/>
    </row>
    <row r="14430" spans="2:2" ht="15.75" customHeight="1" x14ac:dyDescent="0.2">
      <c r="B14430" s="9"/>
    </row>
    <row r="14431" spans="2:2" ht="15.75" customHeight="1" x14ac:dyDescent="0.2">
      <c r="B14431" s="9"/>
    </row>
    <row r="14432" spans="2:2" ht="15.75" customHeight="1" x14ac:dyDescent="0.2">
      <c r="B14432" s="9"/>
    </row>
    <row r="14433" spans="2:2" ht="15.75" customHeight="1" x14ac:dyDescent="0.2">
      <c r="B14433" s="9"/>
    </row>
    <row r="14434" spans="2:2" ht="15.75" customHeight="1" x14ac:dyDescent="0.2">
      <c r="B14434" s="9"/>
    </row>
    <row r="14435" spans="2:2" ht="15.75" customHeight="1" x14ac:dyDescent="0.2">
      <c r="B14435" s="9"/>
    </row>
    <row r="14436" spans="2:2" ht="15.75" customHeight="1" x14ac:dyDescent="0.2">
      <c r="B14436" s="9"/>
    </row>
    <row r="14437" spans="2:2" ht="15.75" customHeight="1" x14ac:dyDescent="0.2">
      <c r="B14437" s="9"/>
    </row>
    <row r="14438" spans="2:2" ht="15.75" customHeight="1" x14ac:dyDescent="0.2">
      <c r="B14438" s="9"/>
    </row>
    <row r="14439" spans="2:2" ht="15.75" customHeight="1" x14ac:dyDescent="0.2">
      <c r="B14439" s="9"/>
    </row>
    <row r="14440" spans="2:2" ht="15.75" customHeight="1" x14ac:dyDescent="0.2">
      <c r="B14440" s="9"/>
    </row>
    <row r="14441" spans="2:2" ht="15.75" customHeight="1" x14ac:dyDescent="0.2">
      <c r="B14441" s="9"/>
    </row>
    <row r="14442" spans="2:2" ht="15.75" customHeight="1" x14ac:dyDescent="0.2">
      <c r="B14442" s="9"/>
    </row>
    <row r="14443" spans="2:2" ht="15.75" customHeight="1" x14ac:dyDescent="0.2">
      <c r="B14443" s="9"/>
    </row>
    <row r="14444" spans="2:2" ht="15.75" customHeight="1" x14ac:dyDescent="0.2">
      <c r="B14444" s="9"/>
    </row>
    <row r="14445" spans="2:2" ht="15.75" customHeight="1" x14ac:dyDescent="0.2">
      <c r="B14445" s="9"/>
    </row>
    <row r="14446" spans="2:2" ht="15.75" customHeight="1" x14ac:dyDescent="0.2">
      <c r="B14446" s="9"/>
    </row>
    <row r="14447" spans="2:2" ht="15.75" customHeight="1" x14ac:dyDescent="0.2">
      <c r="B14447" s="9"/>
    </row>
    <row r="14448" spans="2:2" ht="15.75" customHeight="1" x14ac:dyDescent="0.2">
      <c r="B14448" s="9"/>
    </row>
    <row r="14449" spans="2:2" ht="15.75" customHeight="1" x14ac:dyDescent="0.2">
      <c r="B14449" s="9"/>
    </row>
    <row r="14450" spans="2:2" ht="15.75" customHeight="1" x14ac:dyDescent="0.2">
      <c r="B14450" s="9"/>
    </row>
    <row r="14451" spans="2:2" ht="15.75" customHeight="1" x14ac:dyDescent="0.2">
      <c r="B14451" s="9"/>
    </row>
    <row r="14452" spans="2:2" ht="15.75" customHeight="1" x14ac:dyDescent="0.2">
      <c r="B14452" s="9"/>
    </row>
    <row r="14453" spans="2:2" ht="15.75" customHeight="1" x14ac:dyDescent="0.2">
      <c r="B14453" s="9"/>
    </row>
    <row r="14454" spans="2:2" ht="15.75" customHeight="1" x14ac:dyDescent="0.2">
      <c r="B14454" s="9"/>
    </row>
    <row r="14455" spans="2:2" ht="15.75" customHeight="1" x14ac:dyDescent="0.2">
      <c r="B14455" s="9"/>
    </row>
    <row r="14456" spans="2:2" ht="15.75" customHeight="1" x14ac:dyDescent="0.2">
      <c r="B14456" s="9"/>
    </row>
    <row r="14457" spans="2:2" ht="15.75" customHeight="1" x14ac:dyDescent="0.2">
      <c r="B14457" s="9"/>
    </row>
    <row r="14458" spans="2:2" ht="15.75" customHeight="1" x14ac:dyDescent="0.2">
      <c r="B14458" s="9"/>
    </row>
    <row r="14459" spans="2:2" ht="15.75" customHeight="1" x14ac:dyDescent="0.2">
      <c r="B14459" s="9"/>
    </row>
    <row r="14460" spans="2:2" ht="15.75" customHeight="1" x14ac:dyDescent="0.2">
      <c r="B14460" s="9"/>
    </row>
    <row r="14461" spans="2:2" ht="15.75" customHeight="1" x14ac:dyDescent="0.2">
      <c r="B14461" s="9"/>
    </row>
    <row r="14462" spans="2:2" ht="15.75" customHeight="1" x14ac:dyDescent="0.2">
      <c r="B14462" s="9"/>
    </row>
    <row r="14463" spans="2:2" ht="15.75" customHeight="1" x14ac:dyDescent="0.2">
      <c r="B14463" s="9"/>
    </row>
    <row r="14464" spans="2:2" ht="15.75" customHeight="1" x14ac:dyDescent="0.2">
      <c r="B14464" s="9"/>
    </row>
    <row r="14465" spans="2:2" ht="15.75" customHeight="1" x14ac:dyDescent="0.2">
      <c r="B14465" s="9"/>
    </row>
    <row r="14466" spans="2:2" ht="15.75" customHeight="1" x14ac:dyDescent="0.2">
      <c r="B14466" s="9"/>
    </row>
    <row r="14467" spans="2:2" ht="15.75" customHeight="1" x14ac:dyDescent="0.2">
      <c r="B14467" s="9"/>
    </row>
    <row r="14468" spans="2:2" ht="15.75" customHeight="1" x14ac:dyDescent="0.2">
      <c r="B14468" s="9"/>
    </row>
    <row r="14469" spans="2:2" ht="15.75" customHeight="1" x14ac:dyDescent="0.2">
      <c r="B14469" s="9"/>
    </row>
    <row r="14470" spans="2:2" ht="15.75" customHeight="1" x14ac:dyDescent="0.2">
      <c r="B14470" s="9"/>
    </row>
    <row r="14471" spans="2:2" ht="15.75" customHeight="1" x14ac:dyDescent="0.2">
      <c r="B14471" s="9"/>
    </row>
    <row r="14472" spans="2:2" ht="15.75" customHeight="1" x14ac:dyDescent="0.2">
      <c r="B14472" s="9"/>
    </row>
    <row r="14473" spans="2:2" ht="15.75" customHeight="1" x14ac:dyDescent="0.2">
      <c r="B14473" s="9"/>
    </row>
    <row r="14474" spans="2:2" ht="15.75" customHeight="1" x14ac:dyDescent="0.2">
      <c r="B14474" s="9"/>
    </row>
    <row r="14475" spans="2:2" ht="15.75" customHeight="1" x14ac:dyDescent="0.2">
      <c r="B14475" s="9"/>
    </row>
    <row r="14476" spans="2:2" ht="15.75" customHeight="1" x14ac:dyDescent="0.2">
      <c r="B14476" s="9"/>
    </row>
    <row r="14477" spans="2:2" ht="15.75" customHeight="1" x14ac:dyDescent="0.2">
      <c r="B14477" s="9"/>
    </row>
    <row r="14478" spans="2:2" ht="15.75" customHeight="1" x14ac:dyDescent="0.2">
      <c r="B14478" s="9"/>
    </row>
    <row r="14479" spans="2:2" ht="15.75" customHeight="1" x14ac:dyDescent="0.2">
      <c r="B14479" s="9"/>
    </row>
    <row r="14480" spans="2:2" ht="15.75" customHeight="1" x14ac:dyDescent="0.2">
      <c r="B14480" s="9"/>
    </row>
    <row r="14481" spans="2:2" ht="15.75" customHeight="1" x14ac:dyDescent="0.2">
      <c r="B14481" s="9"/>
    </row>
    <row r="14482" spans="2:2" ht="15.75" customHeight="1" x14ac:dyDescent="0.2">
      <c r="B14482" s="9"/>
    </row>
    <row r="14483" spans="2:2" ht="15.75" customHeight="1" x14ac:dyDescent="0.2">
      <c r="B14483" s="9"/>
    </row>
    <row r="14484" spans="2:2" ht="15.75" customHeight="1" x14ac:dyDescent="0.2">
      <c r="B14484" s="9"/>
    </row>
    <row r="14485" spans="2:2" ht="15.75" customHeight="1" x14ac:dyDescent="0.2">
      <c r="B14485" s="9"/>
    </row>
    <row r="14486" spans="2:2" ht="15.75" customHeight="1" x14ac:dyDescent="0.2">
      <c r="B14486" s="9"/>
    </row>
    <row r="14487" spans="2:2" ht="15.75" customHeight="1" x14ac:dyDescent="0.2">
      <c r="B14487" s="9"/>
    </row>
    <row r="14488" spans="2:2" ht="15.75" customHeight="1" x14ac:dyDescent="0.2">
      <c r="B14488" s="9"/>
    </row>
    <row r="14489" spans="2:2" ht="15.75" customHeight="1" x14ac:dyDescent="0.2">
      <c r="B14489" s="9"/>
    </row>
    <row r="14490" spans="2:2" ht="15.75" customHeight="1" x14ac:dyDescent="0.2">
      <c r="B14490" s="9"/>
    </row>
    <row r="14491" spans="2:2" ht="15.75" customHeight="1" x14ac:dyDescent="0.2">
      <c r="B14491" s="9"/>
    </row>
    <row r="14492" spans="2:2" ht="15.75" customHeight="1" x14ac:dyDescent="0.2">
      <c r="B14492" s="9"/>
    </row>
    <row r="14493" spans="2:2" ht="15.75" customHeight="1" x14ac:dyDescent="0.2">
      <c r="B14493" s="9"/>
    </row>
    <row r="14494" spans="2:2" ht="15.75" customHeight="1" x14ac:dyDescent="0.2">
      <c r="B14494" s="9"/>
    </row>
    <row r="14495" spans="2:2" ht="15.75" customHeight="1" x14ac:dyDescent="0.2">
      <c r="B14495" s="9"/>
    </row>
    <row r="14496" spans="2:2" ht="15.75" customHeight="1" x14ac:dyDescent="0.2">
      <c r="B14496" s="9"/>
    </row>
    <row r="14497" spans="2:2" ht="15.75" customHeight="1" x14ac:dyDescent="0.2">
      <c r="B14497" s="9"/>
    </row>
    <row r="14498" spans="2:2" ht="15.75" customHeight="1" x14ac:dyDescent="0.2">
      <c r="B14498" s="9"/>
    </row>
    <row r="14499" spans="2:2" ht="15.75" customHeight="1" x14ac:dyDescent="0.2">
      <c r="B14499" s="9"/>
    </row>
    <row r="14500" spans="2:2" ht="15.75" customHeight="1" x14ac:dyDescent="0.2">
      <c r="B14500" s="9"/>
    </row>
    <row r="14501" spans="2:2" ht="15.75" customHeight="1" x14ac:dyDescent="0.2">
      <c r="B14501" s="9"/>
    </row>
    <row r="14502" spans="2:2" ht="15.75" customHeight="1" x14ac:dyDescent="0.2">
      <c r="B14502" s="9"/>
    </row>
    <row r="14503" spans="2:2" ht="15.75" customHeight="1" x14ac:dyDescent="0.2">
      <c r="B14503" s="9"/>
    </row>
    <row r="14504" spans="2:2" ht="15.75" customHeight="1" x14ac:dyDescent="0.2">
      <c r="B14504" s="9"/>
    </row>
    <row r="14505" spans="2:2" ht="15.75" customHeight="1" x14ac:dyDescent="0.2">
      <c r="B14505" s="9"/>
    </row>
    <row r="14506" spans="2:2" ht="15.75" customHeight="1" x14ac:dyDescent="0.2">
      <c r="B14506" s="9"/>
    </row>
    <row r="14507" spans="2:2" ht="15.75" customHeight="1" x14ac:dyDescent="0.2">
      <c r="B14507" s="9"/>
    </row>
    <row r="14508" spans="2:2" ht="15.75" customHeight="1" x14ac:dyDescent="0.2">
      <c r="B14508" s="9"/>
    </row>
    <row r="14509" spans="2:2" ht="15.75" customHeight="1" x14ac:dyDescent="0.2">
      <c r="B14509" s="9"/>
    </row>
    <row r="14510" spans="2:2" ht="15.75" customHeight="1" x14ac:dyDescent="0.2">
      <c r="B14510" s="9"/>
    </row>
    <row r="14511" spans="2:2" ht="15.75" customHeight="1" x14ac:dyDescent="0.2">
      <c r="B14511" s="9"/>
    </row>
    <row r="14512" spans="2:2" ht="15.75" customHeight="1" x14ac:dyDescent="0.2">
      <c r="B14512" s="9"/>
    </row>
    <row r="14513" spans="2:2" ht="15.75" customHeight="1" x14ac:dyDescent="0.2">
      <c r="B14513" s="9"/>
    </row>
    <row r="14514" spans="2:2" ht="15.75" customHeight="1" x14ac:dyDescent="0.2">
      <c r="B14514" s="9"/>
    </row>
    <row r="14515" spans="2:2" ht="15.75" customHeight="1" x14ac:dyDescent="0.2">
      <c r="B14515" s="9"/>
    </row>
    <row r="14516" spans="2:2" ht="15.75" customHeight="1" x14ac:dyDescent="0.2">
      <c r="B14516" s="9"/>
    </row>
    <row r="14517" spans="2:2" ht="15.75" customHeight="1" x14ac:dyDescent="0.2">
      <c r="B14517" s="9"/>
    </row>
    <row r="14518" spans="2:2" ht="15.75" customHeight="1" x14ac:dyDescent="0.2">
      <c r="B14518" s="9"/>
    </row>
    <row r="14519" spans="2:2" ht="15.75" customHeight="1" x14ac:dyDescent="0.2">
      <c r="B14519" s="9"/>
    </row>
    <row r="14520" spans="2:2" ht="15.75" customHeight="1" x14ac:dyDescent="0.2">
      <c r="B14520" s="9"/>
    </row>
    <row r="14521" spans="2:2" ht="15.75" customHeight="1" x14ac:dyDescent="0.2">
      <c r="B14521" s="9"/>
    </row>
    <row r="14522" spans="2:2" ht="15.75" customHeight="1" x14ac:dyDescent="0.2">
      <c r="B14522" s="9"/>
    </row>
    <row r="14523" spans="2:2" ht="15.75" customHeight="1" x14ac:dyDescent="0.2">
      <c r="B14523" s="9"/>
    </row>
    <row r="14524" spans="2:2" ht="15.75" customHeight="1" x14ac:dyDescent="0.2">
      <c r="B14524" s="9"/>
    </row>
    <row r="14525" spans="2:2" ht="15.75" customHeight="1" x14ac:dyDescent="0.2">
      <c r="B14525" s="9"/>
    </row>
    <row r="14526" spans="2:2" ht="15.75" customHeight="1" x14ac:dyDescent="0.2">
      <c r="B14526" s="9"/>
    </row>
    <row r="14527" spans="2:2" ht="15.75" customHeight="1" x14ac:dyDescent="0.2">
      <c r="B14527" s="9"/>
    </row>
    <row r="14528" spans="2:2" ht="15.75" customHeight="1" x14ac:dyDescent="0.2">
      <c r="B14528" s="9"/>
    </row>
    <row r="14529" spans="2:2" ht="15.75" customHeight="1" x14ac:dyDescent="0.2">
      <c r="B14529" s="9"/>
    </row>
    <row r="14530" spans="2:2" ht="15.75" customHeight="1" x14ac:dyDescent="0.2">
      <c r="B14530" s="9"/>
    </row>
    <row r="14531" spans="2:2" ht="15.75" customHeight="1" x14ac:dyDescent="0.2">
      <c r="B14531" s="9"/>
    </row>
    <row r="14532" spans="2:2" ht="15.75" customHeight="1" x14ac:dyDescent="0.2">
      <c r="B14532" s="9"/>
    </row>
    <row r="14533" spans="2:2" ht="15.75" customHeight="1" x14ac:dyDescent="0.2">
      <c r="B14533" s="9"/>
    </row>
    <row r="14534" spans="2:2" ht="15.75" customHeight="1" x14ac:dyDescent="0.2">
      <c r="B14534" s="9"/>
    </row>
    <row r="14535" spans="2:2" ht="15.75" customHeight="1" x14ac:dyDescent="0.2">
      <c r="B14535" s="9"/>
    </row>
    <row r="14536" spans="2:2" ht="15.75" customHeight="1" x14ac:dyDescent="0.2">
      <c r="B14536" s="9"/>
    </row>
    <row r="14537" spans="2:2" ht="15.75" customHeight="1" x14ac:dyDescent="0.2">
      <c r="B14537" s="9"/>
    </row>
    <row r="14538" spans="2:2" ht="15.75" customHeight="1" x14ac:dyDescent="0.2">
      <c r="B14538" s="9"/>
    </row>
    <row r="14539" spans="2:2" ht="15.75" customHeight="1" x14ac:dyDescent="0.2">
      <c r="B14539" s="9"/>
    </row>
    <row r="14540" spans="2:2" ht="15.75" customHeight="1" x14ac:dyDescent="0.2">
      <c r="B14540" s="9"/>
    </row>
    <row r="14541" spans="2:2" ht="15.75" customHeight="1" x14ac:dyDescent="0.2">
      <c r="B14541" s="9"/>
    </row>
    <row r="14542" spans="2:2" ht="15.75" customHeight="1" x14ac:dyDescent="0.2">
      <c r="B14542" s="9"/>
    </row>
    <row r="14543" spans="2:2" ht="15.75" customHeight="1" x14ac:dyDescent="0.2">
      <c r="B14543" s="9"/>
    </row>
    <row r="14544" spans="2:2" ht="15.75" customHeight="1" x14ac:dyDescent="0.2">
      <c r="B14544" s="9"/>
    </row>
    <row r="14545" spans="2:2" ht="15.75" customHeight="1" x14ac:dyDescent="0.2">
      <c r="B14545" s="9"/>
    </row>
    <row r="14546" spans="2:2" ht="15.75" customHeight="1" x14ac:dyDescent="0.2">
      <c r="B14546" s="9"/>
    </row>
    <row r="14547" spans="2:2" ht="15.75" customHeight="1" x14ac:dyDescent="0.2">
      <c r="B14547" s="9"/>
    </row>
    <row r="14548" spans="2:2" ht="15.75" customHeight="1" x14ac:dyDescent="0.2">
      <c r="B14548" s="9"/>
    </row>
    <row r="14549" spans="2:2" ht="15.75" customHeight="1" x14ac:dyDescent="0.2">
      <c r="B14549" s="9"/>
    </row>
    <row r="14550" spans="2:2" ht="15.75" customHeight="1" x14ac:dyDescent="0.2">
      <c r="B14550" s="9"/>
    </row>
    <row r="14551" spans="2:2" ht="15.75" customHeight="1" x14ac:dyDescent="0.2">
      <c r="B14551" s="9"/>
    </row>
    <row r="14552" spans="2:2" ht="15.75" customHeight="1" x14ac:dyDescent="0.2">
      <c r="B14552" s="9"/>
    </row>
    <row r="14553" spans="2:2" ht="15.75" customHeight="1" x14ac:dyDescent="0.2">
      <c r="B14553" s="9"/>
    </row>
    <row r="14554" spans="2:2" ht="15.75" customHeight="1" x14ac:dyDescent="0.2">
      <c r="B14554" s="9"/>
    </row>
    <row r="14555" spans="2:2" ht="15.75" customHeight="1" x14ac:dyDescent="0.2">
      <c r="B14555" s="9"/>
    </row>
    <row r="14556" spans="2:2" ht="15.75" customHeight="1" x14ac:dyDescent="0.2">
      <c r="B14556" s="9"/>
    </row>
    <row r="14557" spans="2:2" ht="15.75" customHeight="1" x14ac:dyDescent="0.2">
      <c r="B14557" s="9"/>
    </row>
    <row r="14558" spans="2:2" ht="15.75" customHeight="1" x14ac:dyDescent="0.2">
      <c r="B14558" s="9"/>
    </row>
    <row r="14559" spans="2:2" ht="15.75" customHeight="1" x14ac:dyDescent="0.2">
      <c r="B14559" s="9"/>
    </row>
    <row r="14560" spans="2:2" ht="15.75" customHeight="1" x14ac:dyDescent="0.2">
      <c r="B14560" s="9"/>
    </row>
    <row r="14561" spans="2:2" ht="15.75" customHeight="1" x14ac:dyDescent="0.2">
      <c r="B14561" s="9"/>
    </row>
    <row r="14562" spans="2:2" ht="15.75" customHeight="1" x14ac:dyDescent="0.2">
      <c r="B14562" s="9"/>
    </row>
    <row r="14563" spans="2:2" ht="15.75" customHeight="1" x14ac:dyDescent="0.2">
      <c r="B14563" s="9"/>
    </row>
    <row r="14564" spans="2:2" ht="15.75" customHeight="1" x14ac:dyDescent="0.2">
      <c r="B14564" s="9"/>
    </row>
    <row r="14565" spans="2:2" ht="15.75" customHeight="1" x14ac:dyDescent="0.2">
      <c r="B14565" s="9"/>
    </row>
    <row r="14566" spans="2:2" ht="15.75" customHeight="1" x14ac:dyDescent="0.2">
      <c r="B14566" s="9"/>
    </row>
    <row r="14567" spans="2:2" ht="15.75" customHeight="1" x14ac:dyDescent="0.2">
      <c r="B14567" s="9"/>
    </row>
    <row r="14568" spans="2:2" ht="15.75" customHeight="1" x14ac:dyDescent="0.2">
      <c r="B14568" s="9"/>
    </row>
    <row r="14569" spans="2:2" ht="15.75" customHeight="1" x14ac:dyDescent="0.2">
      <c r="B14569" s="9"/>
    </row>
    <row r="14570" spans="2:2" ht="15.75" customHeight="1" x14ac:dyDescent="0.2">
      <c r="B14570" s="9"/>
    </row>
    <row r="14571" spans="2:2" ht="15.75" customHeight="1" x14ac:dyDescent="0.2">
      <c r="B14571" s="9"/>
    </row>
    <row r="14572" spans="2:2" ht="15.75" customHeight="1" x14ac:dyDescent="0.2">
      <c r="B14572" s="9"/>
    </row>
    <row r="14573" spans="2:2" ht="15.75" customHeight="1" x14ac:dyDescent="0.2">
      <c r="B14573" s="9"/>
    </row>
    <row r="14574" spans="2:2" ht="15.75" customHeight="1" x14ac:dyDescent="0.2">
      <c r="B14574" s="9"/>
    </row>
    <row r="14575" spans="2:2" ht="15.75" customHeight="1" x14ac:dyDescent="0.2">
      <c r="B14575" s="9"/>
    </row>
    <row r="14576" spans="2:2" ht="15.75" customHeight="1" x14ac:dyDescent="0.2">
      <c r="B14576" s="9"/>
    </row>
    <row r="14577" spans="2:2" ht="15.75" customHeight="1" x14ac:dyDescent="0.2">
      <c r="B14577" s="9"/>
    </row>
    <row r="14578" spans="2:2" ht="15.75" customHeight="1" x14ac:dyDescent="0.2">
      <c r="B14578" s="9"/>
    </row>
    <row r="14579" spans="2:2" ht="15.75" customHeight="1" x14ac:dyDescent="0.2">
      <c r="B14579" s="9"/>
    </row>
    <row r="14580" spans="2:2" ht="15.75" customHeight="1" x14ac:dyDescent="0.2">
      <c r="B14580" s="9"/>
    </row>
    <row r="14581" spans="2:2" ht="15.75" customHeight="1" x14ac:dyDescent="0.2">
      <c r="B14581" s="9"/>
    </row>
    <row r="14582" spans="2:2" ht="15.75" customHeight="1" x14ac:dyDescent="0.2">
      <c r="B14582" s="9"/>
    </row>
    <row r="14583" spans="2:2" ht="15.75" customHeight="1" x14ac:dyDescent="0.2">
      <c r="B14583" s="9"/>
    </row>
    <row r="14584" spans="2:2" ht="15.75" customHeight="1" x14ac:dyDescent="0.2">
      <c r="B14584" s="9"/>
    </row>
    <row r="14585" spans="2:2" ht="15.75" customHeight="1" x14ac:dyDescent="0.2">
      <c r="B14585" s="9"/>
    </row>
    <row r="14586" spans="2:2" ht="15.75" customHeight="1" x14ac:dyDescent="0.2">
      <c r="B14586" s="9"/>
    </row>
    <row r="14587" spans="2:2" ht="15.75" customHeight="1" x14ac:dyDescent="0.2">
      <c r="B14587" s="9"/>
    </row>
    <row r="14588" spans="2:2" ht="15.75" customHeight="1" x14ac:dyDescent="0.2">
      <c r="B14588" s="9"/>
    </row>
    <row r="14589" spans="2:2" ht="15.75" customHeight="1" x14ac:dyDescent="0.2">
      <c r="B14589" s="9"/>
    </row>
    <row r="14590" spans="2:2" ht="15.75" customHeight="1" x14ac:dyDescent="0.2">
      <c r="B14590" s="9"/>
    </row>
    <row r="14591" spans="2:2" ht="15.75" customHeight="1" x14ac:dyDescent="0.2">
      <c r="B14591" s="9"/>
    </row>
    <row r="14592" spans="2:2" ht="15.75" customHeight="1" x14ac:dyDescent="0.2">
      <c r="B14592" s="9"/>
    </row>
    <row r="14593" spans="2:2" ht="15.75" customHeight="1" x14ac:dyDescent="0.2">
      <c r="B14593" s="9"/>
    </row>
    <row r="14594" spans="2:2" ht="15.75" customHeight="1" x14ac:dyDescent="0.2">
      <c r="B14594" s="9"/>
    </row>
    <row r="14595" spans="2:2" ht="15.75" customHeight="1" x14ac:dyDescent="0.2">
      <c r="B14595" s="9"/>
    </row>
    <row r="14596" spans="2:2" ht="15.75" customHeight="1" x14ac:dyDescent="0.2">
      <c r="B14596" s="9"/>
    </row>
    <row r="14597" spans="2:2" ht="15.75" customHeight="1" x14ac:dyDescent="0.2">
      <c r="B14597" s="9"/>
    </row>
    <row r="14598" spans="2:2" ht="15.75" customHeight="1" x14ac:dyDescent="0.2">
      <c r="B14598" s="9"/>
    </row>
    <row r="14599" spans="2:2" ht="15.75" customHeight="1" x14ac:dyDescent="0.2">
      <c r="B14599" s="9"/>
    </row>
    <row r="14600" spans="2:2" ht="15.75" customHeight="1" x14ac:dyDescent="0.2">
      <c r="B14600" s="9"/>
    </row>
    <row r="14601" spans="2:2" ht="15.75" customHeight="1" x14ac:dyDescent="0.2">
      <c r="B14601" s="9"/>
    </row>
    <row r="14602" spans="2:2" ht="15.75" customHeight="1" x14ac:dyDescent="0.2">
      <c r="B14602" s="9"/>
    </row>
    <row r="14603" spans="2:2" ht="15.75" customHeight="1" x14ac:dyDescent="0.2">
      <c r="B14603" s="9"/>
    </row>
    <row r="14604" spans="2:2" ht="15.75" customHeight="1" x14ac:dyDescent="0.2">
      <c r="B14604" s="9"/>
    </row>
    <row r="14605" spans="2:2" ht="15.75" customHeight="1" x14ac:dyDescent="0.2">
      <c r="B14605" s="9"/>
    </row>
    <row r="14606" spans="2:2" ht="15.75" customHeight="1" x14ac:dyDescent="0.2">
      <c r="B14606" s="9"/>
    </row>
    <row r="14607" spans="2:2" ht="15.75" customHeight="1" x14ac:dyDescent="0.2">
      <c r="B14607" s="9"/>
    </row>
    <row r="14608" spans="2:2" ht="15.75" customHeight="1" x14ac:dyDescent="0.2">
      <c r="B14608" s="9"/>
    </row>
    <row r="14609" spans="2:2" ht="15.75" customHeight="1" x14ac:dyDescent="0.2">
      <c r="B14609" s="9"/>
    </row>
    <row r="14610" spans="2:2" ht="15.75" customHeight="1" x14ac:dyDescent="0.2">
      <c r="B14610" s="9"/>
    </row>
    <row r="14611" spans="2:2" ht="15.75" customHeight="1" x14ac:dyDescent="0.2">
      <c r="B14611" s="9"/>
    </row>
    <row r="14612" spans="2:2" ht="15.75" customHeight="1" x14ac:dyDescent="0.2">
      <c r="B14612" s="9"/>
    </row>
    <row r="14613" spans="2:2" ht="15.75" customHeight="1" x14ac:dyDescent="0.2">
      <c r="B14613" s="9"/>
    </row>
    <row r="14614" spans="2:2" ht="15.75" customHeight="1" x14ac:dyDescent="0.2">
      <c r="B14614" s="9"/>
    </row>
    <row r="14615" spans="2:2" ht="15.75" customHeight="1" x14ac:dyDescent="0.2">
      <c r="B14615" s="9"/>
    </row>
    <row r="14616" spans="2:2" ht="15.75" customHeight="1" x14ac:dyDescent="0.2">
      <c r="B14616" s="9"/>
    </row>
    <row r="14617" spans="2:2" ht="15.75" customHeight="1" x14ac:dyDescent="0.2">
      <c r="B14617" s="9"/>
    </row>
    <row r="14618" spans="2:2" ht="15.75" customHeight="1" x14ac:dyDescent="0.2">
      <c r="B14618" s="9"/>
    </row>
    <row r="14619" spans="2:2" ht="15.75" customHeight="1" x14ac:dyDescent="0.2">
      <c r="B14619" s="9"/>
    </row>
    <row r="14620" spans="2:2" ht="15.75" customHeight="1" x14ac:dyDescent="0.2">
      <c r="B14620" s="9"/>
    </row>
    <row r="14621" spans="2:2" ht="15.75" customHeight="1" x14ac:dyDescent="0.2">
      <c r="B14621" s="9"/>
    </row>
    <row r="14622" spans="2:2" ht="15.75" customHeight="1" x14ac:dyDescent="0.2">
      <c r="B14622" s="9"/>
    </row>
    <row r="14623" spans="2:2" ht="15.75" customHeight="1" x14ac:dyDescent="0.2">
      <c r="B14623" s="9"/>
    </row>
    <row r="14624" spans="2:2" ht="15.75" customHeight="1" x14ac:dyDescent="0.2">
      <c r="B14624" s="9"/>
    </row>
    <row r="14625" spans="2:2" ht="15.75" customHeight="1" x14ac:dyDescent="0.2">
      <c r="B14625" s="9"/>
    </row>
    <row r="14626" spans="2:2" ht="15.75" customHeight="1" x14ac:dyDescent="0.2">
      <c r="B14626" s="9"/>
    </row>
    <row r="14627" spans="2:2" ht="15.75" customHeight="1" x14ac:dyDescent="0.2">
      <c r="B14627" s="9"/>
    </row>
    <row r="14628" spans="2:2" ht="15.75" customHeight="1" x14ac:dyDescent="0.2">
      <c r="B14628" s="9"/>
    </row>
    <row r="14629" spans="2:2" ht="15.75" customHeight="1" x14ac:dyDescent="0.2">
      <c r="B14629" s="9"/>
    </row>
    <row r="14630" spans="2:2" ht="15.75" customHeight="1" x14ac:dyDescent="0.2">
      <c r="B14630" s="9"/>
    </row>
    <row r="14631" spans="2:2" ht="15.75" customHeight="1" x14ac:dyDescent="0.2">
      <c r="B14631" s="9"/>
    </row>
    <row r="14632" spans="2:2" ht="15.75" customHeight="1" x14ac:dyDescent="0.2">
      <c r="B14632" s="9"/>
    </row>
    <row r="14633" spans="2:2" ht="15.75" customHeight="1" x14ac:dyDescent="0.2">
      <c r="B14633" s="9"/>
    </row>
    <row r="14634" spans="2:2" ht="15.75" customHeight="1" x14ac:dyDescent="0.2">
      <c r="B14634" s="9"/>
    </row>
    <row r="14635" spans="2:2" ht="15.75" customHeight="1" x14ac:dyDescent="0.2">
      <c r="B14635" s="9"/>
    </row>
    <row r="14636" spans="2:2" ht="15.75" customHeight="1" x14ac:dyDescent="0.2">
      <c r="B14636" s="9"/>
    </row>
    <row r="14637" spans="2:2" ht="15.75" customHeight="1" x14ac:dyDescent="0.2">
      <c r="B14637" s="9"/>
    </row>
    <row r="14638" spans="2:2" ht="15.75" customHeight="1" x14ac:dyDescent="0.2">
      <c r="B14638" s="9"/>
    </row>
    <row r="14639" spans="2:2" ht="15.75" customHeight="1" x14ac:dyDescent="0.2">
      <c r="B14639" s="9"/>
    </row>
    <row r="14640" spans="2:2" ht="15.75" customHeight="1" x14ac:dyDescent="0.2">
      <c r="B14640" s="9"/>
    </row>
    <row r="14641" spans="2:2" ht="15.75" customHeight="1" x14ac:dyDescent="0.2">
      <c r="B14641" s="9"/>
    </row>
    <row r="14642" spans="2:2" ht="15.75" customHeight="1" x14ac:dyDescent="0.2">
      <c r="B14642" s="9"/>
    </row>
    <row r="14643" spans="2:2" ht="15.75" customHeight="1" x14ac:dyDescent="0.2">
      <c r="B14643" s="9"/>
    </row>
    <row r="14644" spans="2:2" ht="15.75" customHeight="1" x14ac:dyDescent="0.2">
      <c r="B14644" s="9"/>
    </row>
    <row r="14645" spans="2:2" ht="15.75" customHeight="1" x14ac:dyDescent="0.2">
      <c r="B14645" s="9"/>
    </row>
    <row r="14646" spans="2:2" ht="15.75" customHeight="1" x14ac:dyDescent="0.2">
      <c r="B14646" s="9"/>
    </row>
    <row r="14647" spans="2:2" ht="15.75" customHeight="1" x14ac:dyDescent="0.2">
      <c r="B14647" s="9"/>
    </row>
    <row r="14648" spans="2:2" ht="15.75" customHeight="1" x14ac:dyDescent="0.2">
      <c r="B14648" s="9"/>
    </row>
    <row r="14649" spans="2:2" ht="15.75" customHeight="1" x14ac:dyDescent="0.2">
      <c r="B14649" s="9"/>
    </row>
    <row r="14650" spans="2:2" ht="15.75" customHeight="1" x14ac:dyDescent="0.2">
      <c r="B14650" s="9"/>
    </row>
    <row r="14651" spans="2:2" ht="15.75" customHeight="1" x14ac:dyDescent="0.2">
      <c r="B14651" s="9"/>
    </row>
    <row r="14652" spans="2:2" ht="15.75" customHeight="1" x14ac:dyDescent="0.2">
      <c r="B14652" s="9"/>
    </row>
    <row r="14653" spans="2:2" ht="15.75" customHeight="1" x14ac:dyDescent="0.2">
      <c r="B14653" s="9"/>
    </row>
    <row r="14654" spans="2:2" ht="15.75" customHeight="1" x14ac:dyDescent="0.2">
      <c r="B14654" s="9"/>
    </row>
    <row r="14655" spans="2:2" ht="15.75" customHeight="1" x14ac:dyDescent="0.2">
      <c r="B14655" s="9"/>
    </row>
    <row r="14656" spans="2:2" ht="15.75" customHeight="1" x14ac:dyDescent="0.2">
      <c r="B14656" s="9"/>
    </row>
    <row r="14657" spans="2:2" ht="15.75" customHeight="1" x14ac:dyDescent="0.2">
      <c r="B14657" s="9"/>
    </row>
    <row r="14658" spans="2:2" ht="15.75" customHeight="1" x14ac:dyDescent="0.2">
      <c r="B14658" s="9"/>
    </row>
    <row r="14659" spans="2:2" ht="15.75" customHeight="1" x14ac:dyDescent="0.2">
      <c r="B14659" s="9"/>
    </row>
    <row r="14660" spans="2:2" ht="15.75" customHeight="1" x14ac:dyDescent="0.2">
      <c r="B14660" s="9"/>
    </row>
    <row r="14661" spans="2:2" ht="15.75" customHeight="1" x14ac:dyDescent="0.2">
      <c r="B14661" s="9"/>
    </row>
    <row r="14662" spans="2:2" ht="15.75" customHeight="1" x14ac:dyDescent="0.2">
      <c r="B14662" s="9"/>
    </row>
    <row r="14663" spans="2:2" ht="15.75" customHeight="1" x14ac:dyDescent="0.2">
      <c r="B14663" s="9"/>
    </row>
    <row r="14664" spans="2:2" ht="15.75" customHeight="1" x14ac:dyDescent="0.2">
      <c r="B14664" s="9"/>
    </row>
    <row r="14665" spans="2:2" ht="15.75" customHeight="1" x14ac:dyDescent="0.2">
      <c r="B14665" s="9"/>
    </row>
    <row r="14666" spans="2:2" ht="15.75" customHeight="1" x14ac:dyDescent="0.2">
      <c r="B14666" s="9"/>
    </row>
    <row r="14667" spans="2:2" ht="15.75" customHeight="1" x14ac:dyDescent="0.2">
      <c r="B14667" s="9"/>
    </row>
    <row r="14668" spans="2:2" ht="15.75" customHeight="1" x14ac:dyDescent="0.2">
      <c r="B14668" s="9"/>
    </row>
    <row r="14669" spans="2:2" ht="15.75" customHeight="1" x14ac:dyDescent="0.2">
      <c r="B14669" s="9"/>
    </row>
    <row r="14670" spans="2:2" ht="15.75" customHeight="1" x14ac:dyDescent="0.2">
      <c r="B14670" s="9"/>
    </row>
    <row r="14671" spans="2:2" ht="15.75" customHeight="1" x14ac:dyDescent="0.2">
      <c r="B14671" s="9"/>
    </row>
    <row r="14672" spans="2:2" ht="15.75" customHeight="1" x14ac:dyDescent="0.2">
      <c r="B14672" s="9"/>
    </row>
    <row r="14673" spans="2:2" ht="15.75" customHeight="1" x14ac:dyDescent="0.2">
      <c r="B14673" s="9"/>
    </row>
    <row r="14674" spans="2:2" ht="15.75" customHeight="1" x14ac:dyDescent="0.2">
      <c r="B14674" s="9"/>
    </row>
    <row r="14675" spans="2:2" ht="15.75" customHeight="1" x14ac:dyDescent="0.2">
      <c r="B14675" s="9"/>
    </row>
    <row r="14676" spans="2:2" ht="15.75" customHeight="1" x14ac:dyDescent="0.2">
      <c r="B14676" s="9"/>
    </row>
    <row r="14677" spans="2:2" ht="15.75" customHeight="1" x14ac:dyDescent="0.2">
      <c r="B14677" s="9"/>
    </row>
    <row r="14678" spans="2:2" ht="15.75" customHeight="1" x14ac:dyDescent="0.2">
      <c r="B14678" s="9"/>
    </row>
    <row r="14679" spans="2:2" ht="15.75" customHeight="1" x14ac:dyDescent="0.2">
      <c r="B14679" s="9"/>
    </row>
    <row r="14680" spans="2:2" ht="15.75" customHeight="1" x14ac:dyDescent="0.2">
      <c r="B14680" s="9"/>
    </row>
    <row r="14681" spans="2:2" ht="15.75" customHeight="1" x14ac:dyDescent="0.2">
      <c r="B14681" s="9"/>
    </row>
    <row r="14682" spans="2:2" ht="15.75" customHeight="1" x14ac:dyDescent="0.2">
      <c r="B14682" s="9"/>
    </row>
    <row r="14683" spans="2:2" ht="15.75" customHeight="1" x14ac:dyDescent="0.2">
      <c r="B14683" s="9"/>
    </row>
    <row r="14684" spans="2:2" ht="15.75" customHeight="1" x14ac:dyDescent="0.2">
      <c r="B14684" s="9"/>
    </row>
    <row r="14685" spans="2:2" ht="15.75" customHeight="1" x14ac:dyDescent="0.2">
      <c r="B14685" s="9"/>
    </row>
    <row r="14686" spans="2:2" ht="15.75" customHeight="1" x14ac:dyDescent="0.2">
      <c r="B14686" s="9"/>
    </row>
    <row r="14687" spans="2:2" ht="15.75" customHeight="1" x14ac:dyDescent="0.2">
      <c r="B14687" s="9"/>
    </row>
    <row r="14688" spans="2:2" ht="15.75" customHeight="1" x14ac:dyDescent="0.2">
      <c r="B14688" s="9"/>
    </row>
    <row r="14689" spans="2:2" ht="15.75" customHeight="1" x14ac:dyDescent="0.2">
      <c r="B14689" s="9"/>
    </row>
    <row r="14690" spans="2:2" ht="15.75" customHeight="1" x14ac:dyDescent="0.2">
      <c r="B14690" s="9"/>
    </row>
    <row r="14691" spans="2:2" ht="15.75" customHeight="1" x14ac:dyDescent="0.2">
      <c r="B14691" s="9"/>
    </row>
    <row r="14692" spans="2:2" ht="15.75" customHeight="1" x14ac:dyDescent="0.2">
      <c r="B14692" s="9"/>
    </row>
    <row r="14693" spans="2:2" ht="15.75" customHeight="1" x14ac:dyDescent="0.2">
      <c r="B14693" s="9"/>
    </row>
    <row r="14694" spans="2:2" ht="15.75" customHeight="1" x14ac:dyDescent="0.2">
      <c r="B14694" s="9"/>
    </row>
    <row r="14695" spans="2:2" ht="15.75" customHeight="1" x14ac:dyDescent="0.2">
      <c r="B14695" s="9"/>
    </row>
    <row r="14696" spans="2:2" ht="15.75" customHeight="1" x14ac:dyDescent="0.2">
      <c r="B14696" s="9"/>
    </row>
    <row r="14697" spans="2:2" ht="15.75" customHeight="1" x14ac:dyDescent="0.2">
      <c r="B14697" s="9"/>
    </row>
    <row r="14698" spans="2:2" ht="15.75" customHeight="1" x14ac:dyDescent="0.2">
      <c r="B14698" s="9"/>
    </row>
    <row r="14699" spans="2:2" ht="15.75" customHeight="1" x14ac:dyDescent="0.2">
      <c r="B14699" s="9"/>
    </row>
    <row r="14700" spans="2:2" ht="15.75" customHeight="1" x14ac:dyDescent="0.2">
      <c r="B14700" s="9"/>
    </row>
    <row r="14701" spans="2:2" ht="15.75" customHeight="1" x14ac:dyDescent="0.2">
      <c r="B14701" s="9"/>
    </row>
    <row r="14702" spans="2:2" ht="15.75" customHeight="1" x14ac:dyDescent="0.2">
      <c r="B14702" s="9"/>
    </row>
    <row r="14703" spans="2:2" ht="15.75" customHeight="1" x14ac:dyDescent="0.2">
      <c r="B14703" s="9"/>
    </row>
    <row r="14704" spans="2:2" ht="15.75" customHeight="1" x14ac:dyDescent="0.2">
      <c r="B14704" s="9"/>
    </row>
    <row r="14705" spans="2:2" ht="15.75" customHeight="1" x14ac:dyDescent="0.2">
      <c r="B14705" s="9"/>
    </row>
    <row r="14706" spans="2:2" ht="15.75" customHeight="1" x14ac:dyDescent="0.2">
      <c r="B14706" s="9"/>
    </row>
    <row r="14707" spans="2:2" ht="15.75" customHeight="1" x14ac:dyDescent="0.2">
      <c r="B14707" s="9"/>
    </row>
    <row r="14708" spans="2:2" ht="15.75" customHeight="1" x14ac:dyDescent="0.2">
      <c r="B14708" s="9"/>
    </row>
    <row r="14709" spans="2:2" ht="15.75" customHeight="1" x14ac:dyDescent="0.2">
      <c r="B14709" s="9"/>
    </row>
    <row r="14710" spans="2:2" ht="15.75" customHeight="1" x14ac:dyDescent="0.2">
      <c r="B14710" s="9"/>
    </row>
    <row r="14711" spans="2:2" ht="15.75" customHeight="1" x14ac:dyDescent="0.2">
      <c r="B14711" s="9"/>
    </row>
    <row r="14712" spans="2:2" ht="15.75" customHeight="1" x14ac:dyDescent="0.2">
      <c r="B14712" s="9"/>
    </row>
    <row r="14713" spans="2:2" ht="15.75" customHeight="1" x14ac:dyDescent="0.2">
      <c r="B14713" s="9"/>
    </row>
    <row r="14714" spans="2:2" ht="15.75" customHeight="1" x14ac:dyDescent="0.2">
      <c r="B14714" s="9"/>
    </row>
    <row r="14715" spans="2:2" ht="15.75" customHeight="1" x14ac:dyDescent="0.2">
      <c r="B14715" s="9"/>
    </row>
    <row r="14716" spans="2:2" ht="15.75" customHeight="1" x14ac:dyDescent="0.2">
      <c r="B14716" s="9"/>
    </row>
    <row r="14717" spans="2:2" ht="15.75" customHeight="1" x14ac:dyDescent="0.2">
      <c r="B14717" s="9"/>
    </row>
    <row r="14718" spans="2:2" ht="15.75" customHeight="1" x14ac:dyDescent="0.2">
      <c r="B14718" s="9"/>
    </row>
    <row r="14719" spans="2:2" ht="15.75" customHeight="1" x14ac:dyDescent="0.2">
      <c r="B14719" s="9"/>
    </row>
    <row r="14720" spans="2:2" ht="15.75" customHeight="1" x14ac:dyDescent="0.2">
      <c r="B14720" s="9"/>
    </row>
    <row r="14721" spans="2:2" ht="15.75" customHeight="1" x14ac:dyDescent="0.2">
      <c r="B14721" s="9"/>
    </row>
    <row r="14722" spans="2:2" ht="15.75" customHeight="1" x14ac:dyDescent="0.2">
      <c r="B14722" s="9"/>
    </row>
    <row r="14723" spans="2:2" ht="15.75" customHeight="1" x14ac:dyDescent="0.2">
      <c r="B14723" s="9"/>
    </row>
    <row r="14724" spans="2:2" ht="15.75" customHeight="1" x14ac:dyDescent="0.2">
      <c r="B14724" s="9"/>
    </row>
    <row r="14725" spans="2:2" ht="15.75" customHeight="1" x14ac:dyDescent="0.2">
      <c r="B14725" s="9"/>
    </row>
    <row r="14726" spans="2:2" ht="15.75" customHeight="1" x14ac:dyDescent="0.2">
      <c r="B14726" s="9"/>
    </row>
    <row r="14727" spans="2:2" ht="15.75" customHeight="1" x14ac:dyDescent="0.2">
      <c r="B14727" s="9"/>
    </row>
    <row r="14728" spans="2:2" ht="15.75" customHeight="1" x14ac:dyDescent="0.2">
      <c r="B14728" s="9"/>
    </row>
    <row r="14729" spans="2:2" ht="15.75" customHeight="1" x14ac:dyDescent="0.2">
      <c r="B14729" s="9"/>
    </row>
    <row r="14730" spans="2:2" ht="15.75" customHeight="1" x14ac:dyDescent="0.2">
      <c r="B14730" s="9"/>
    </row>
    <row r="14731" spans="2:2" ht="15.75" customHeight="1" x14ac:dyDescent="0.2">
      <c r="B14731" s="9"/>
    </row>
    <row r="14732" spans="2:2" ht="15.75" customHeight="1" x14ac:dyDescent="0.2">
      <c r="B14732" s="9"/>
    </row>
    <row r="14733" spans="2:2" ht="15.75" customHeight="1" x14ac:dyDescent="0.2">
      <c r="B14733" s="9"/>
    </row>
    <row r="14734" spans="2:2" ht="15.75" customHeight="1" x14ac:dyDescent="0.2">
      <c r="B14734" s="9"/>
    </row>
    <row r="14735" spans="2:2" ht="15.75" customHeight="1" x14ac:dyDescent="0.2">
      <c r="B14735" s="9"/>
    </row>
    <row r="14736" spans="2:2" ht="15.75" customHeight="1" x14ac:dyDescent="0.2">
      <c r="B14736" s="9"/>
    </row>
    <row r="14737" spans="2:2" ht="15.75" customHeight="1" x14ac:dyDescent="0.2">
      <c r="B14737" s="9"/>
    </row>
    <row r="14738" spans="2:2" ht="15.75" customHeight="1" x14ac:dyDescent="0.2">
      <c r="B14738" s="9"/>
    </row>
    <row r="14739" spans="2:2" ht="15.75" customHeight="1" x14ac:dyDescent="0.2">
      <c r="B14739" s="9"/>
    </row>
    <row r="14740" spans="2:2" ht="15.75" customHeight="1" x14ac:dyDescent="0.2">
      <c r="B14740" s="9"/>
    </row>
    <row r="14741" spans="2:2" ht="15.75" customHeight="1" x14ac:dyDescent="0.2">
      <c r="B14741" s="9"/>
    </row>
    <row r="14742" spans="2:2" ht="15.75" customHeight="1" x14ac:dyDescent="0.2">
      <c r="B14742" s="9"/>
    </row>
    <row r="14743" spans="2:2" ht="15.75" customHeight="1" x14ac:dyDescent="0.2">
      <c r="B14743" s="9"/>
    </row>
    <row r="14744" spans="2:2" ht="15.75" customHeight="1" x14ac:dyDescent="0.2">
      <c r="B14744" s="9"/>
    </row>
    <row r="14745" spans="2:2" ht="15.75" customHeight="1" x14ac:dyDescent="0.2">
      <c r="B14745" s="9"/>
    </row>
    <row r="14746" spans="2:2" ht="15.75" customHeight="1" x14ac:dyDescent="0.2">
      <c r="B14746" s="9"/>
    </row>
    <row r="14747" spans="2:2" ht="15.75" customHeight="1" x14ac:dyDescent="0.2">
      <c r="B14747" s="9"/>
    </row>
    <row r="14748" spans="2:2" ht="15.75" customHeight="1" x14ac:dyDescent="0.2">
      <c r="B14748" s="9"/>
    </row>
    <row r="14749" spans="2:2" ht="15.75" customHeight="1" x14ac:dyDescent="0.2">
      <c r="B14749" s="9"/>
    </row>
    <row r="14750" spans="2:2" ht="15.75" customHeight="1" x14ac:dyDescent="0.2">
      <c r="B14750" s="9"/>
    </row>
    <row r="14751" spans="2:2" ht="15.75" customHeight="1" x14ac:dyDescent="0.2">
      <c r="B14751" s="9"/>
    </row>
    <row r="14752" spans="2:2" ht="15.75" customHeight="1" x14ac:dyDescent="0.2">
      <c r="B14752" s="9"/>
    </row>
    <row r="14753" spans="2:2" ht="15.75" customHeight="1" x14ac:dyDescent="0.2">
      <c r="B14753" s="9"/>
    </row>
    <row r="14754" spans="2:2" ht="15.75" customHeight="1" x14ac:dyDescent="0.2">
      <c r="B14754" s="9"/>
    </row>
    <row r="14755" spans="2:2" ht="15.75" customHeight="1" x14ac:dyDescent="0.2">
      <c r="B14755" s="9"/>
    </row>
    <row r="14756" spans="2:2" ht="15.75" customHeight="1" x14ac:dyDescent="0.2">
      <c r="B14756" s="9"/>
    </row>
    <row r="14757" spans="2:2" ht="15.75" customHeight="1" x14ac:dyDescent="0.2">
      <c r="B14757" s="9"/>
    </row>
    <row r="14758" spans="2:2" ht="15.75" customHeight="1" x14ac:dyDescent="0.2">
      <c r="B14758" s="9"/>
    </row>
    <row r="14759" spans="2:2" ht="15.75" customHeight="1" x14ac:dyDescent="0.2">
      <c r="B14759" s="9"/>
    </row>
    <row r="14760" spans="2:2" ht="15.75" customHeight="1" x14ac:dyDescent="0.2">
      <c r="B14760" s="9"/>
    </row>
    <row r="14761" spans="2:2" ht="15.75" customHeight="1" x14ac:dyDescent="0.2">
      <c r="B14761" s="9"/>
    </row>
    <row r="14762" spans="2:2" ht="15.75" customHeight="1" x14ac:dyDescent="0.2">
      <c r="B14762" s="9"/>
    </row>
    <row r="14763" spans="2:2" ht="15.75" customHeight="1" x14ac:dyDescent="0.2">
      <c r="B14763" s="9"/>
    </row>
    <row r="14764" spans="2:2" ht="15.75" customHeight="1" x14ac:dyDescent="0.2">
      <c r="B14764" s="9"/>
    </row>
    <row r="14765" spans="2:2" ht="15.75" customHeight="1" x14ac:dyDescent="0.2">
      <c r="B14765" s="9"/>
    </row>
    <row r="14766" spans="2:2" ht="15.75" customHeight="1" x14ac:dyDescent="0.2">
      <c r="B14766" s="9"/>
    </row>
    <row r="14767" spans="2:2" ht="15.75" customHeight="1" x14ac:dyDescent="0.2">
      <c r="B14767" s="9"/>
    </row>
    <row r="14768" spans="2:2" ht="15.75" customHeight="1" x14ac:dyDescent="0.2">
      <c r="B14768" s="9"/>
    </row>
    <row r="14769" spans="2:2" ht="15.75" customHeight="1" x14ac:dyDescent="0.2">
      <c r="B14769" s="9"/>
    </row>
    <row r="14770" spans="2:2" ht="15.75" customHeight="1" x14ac:dyDescent="0.2">
      <c r="B14770" s="9"/>
    </row>
    <row r="14771" spans="2:2" ht="15.75" customHeight="1" x14ac:dyDescent="0.2">
      <c r="B14771" s="9"/>
    </row>
    <row r="14772" spans="2:2" ht="15.75" customHeight="1" x14ac:dyDescent="0.2">
      <c r="B14772" s="9"/>
    </row>
    <row r="14773" spans="2:2" ht="15.75" customHeight="1" x14ac:dyDescent="0.2">
      <c r="B14773" s="9"/>
    </row>
    <row r="14774" spans="2:2" ht="15.75" customHeight="1" x14ac:dyDescent="0.2">
      <c r="B14774" s="9"/>
    </row>
    <row r="14775" spans="2:2" ht="15.75" customHeight="1" x14ac:dyDescent="0.2">
      <c r="B14775" s="9"/>
    </row>
    <row r="14776" spans="2:2" ht="15.75" customHeight="1" x14ac:dyDescent="0.2">
      <c r="B14776" s="9"/>
    </row>
    <row r="14777" spans="2:2" ht="15.75" customHeight="1" x14ac:dyDescent="0.2">
      <c r="B14777" s="9"/>
    </row>
    <row r="14778" spans="2:2" ht="15.75" customHeight="1" x14ac:dyDescent="0.2">
      <c r="B14778" s="9"/>
    </row>
    <row r="14779" spans="2:2" ht="15.75" customHeight="1" x14ac:dyDescent="0.2">
      <c r="B14779" s="9"/>
    </row>
    <row r="14780" spans="2:2" ht="15.75" customHeight="1" x14ac:dyDescent="0.2">
      <c r="B14780" s="9"/>
    </row>
    <row r="14781" spans="2:2" ht="15.75" customHeight="1" x14ac:dyDescent="0.2">
      <c r="B14781" s="9"/>
    </row>
    <row r="14782" spans="2:2" ht="15.75" customHeight="1" x14ac:dyDescent="0.2">
      <c r="B14782" s="9"/>
    </row>
    <row r="14783" spans="2:2" ht="15.75" customHeight="1" x14ac:dyDescent="0.2">
      <c r="B14783" s="9"/>
    </row>
    <row r="14784" spans="2:2" ht="15.75" customHeight="1" x14ac:dyDescent="0.2">
      <c r="B14784" s="9"/>
    </row>
    <row r="14785" spans="2:2" ht="15.75" customHeight="1" x14ac:dyDescent="0.2">
      <c r="B14785" s="9"/>
    </row>
    <row r="14786" spans="2:2" ht="15.75" customHeight="1" x14ac:dyDescent="0.2">
      <c r="B14786" s="9"/>
    </row>
    <row r="14787" spans="2:2" ht="15.75" customHeight="1" x14ac:dyDescent="0.2">
      <c r="B14787" s="9"/>
    </row>
    <row r="14788" spans="2:2" ht="15.75" customHeight="1" x14ac:dyDescent="0.2">
      <c r="B14788" s="9"/>
    </row>
    <row r="14789" spans="2:2" ht="15.75" customHeight="1" x14ac:dyDescent="0.2">
      <c r="B14789" s="9"/>
    </row>
    <row r="14790" spans="2:2" ht="15.75" customHeight="1" x14ac:dyDescent="0.2">
      <c r="B14790" s="9"/>
    </row>
    <row r="14791" spans="2:2" ht="15.75" customHeight="1" x14ac:dyDescent="0.2">
      <c r="B14791" s="9"/>
    </row>
    <row r="14792" spans="2:2" ht="15.75" customHeight="1" x14ac:dyDescent="0.2">
      <c r="B14792" s="9"/>
    </row>
    <row r="14793" spans="2:2" ht="15.75" customHeight="1" x14ac:dyDescent="0.2">
      <c r="B14793" s="9"/>
    </row>
    <row r="14794" spans="2:2" ht="15.75" customHeight="1" x14ac:dyDescent="0.2">
      <c r="B14794" s="9"/>
    </row>
    <row r="14795" spans="2:2" ht="15.75" customHeight="1" x14ac:dyDescent="0.2">
      <c r="B14795" s="9"/>
    </row>
    <row r="14796" spans="2:2" ht="15.75" customHeight="1" x14ac:dyDescent="0.2">
      <c r="B14796" s="9"/>
    </row>
    <row r="14797" spans="2:2" ht="15.75" customHeight="1" x14ac:dyDescent="0.2">
      <c r="B14797" s="9"/>
    </row>
    <row r="14798" spans="2:2" ht="15.75" customHeight="1" x14ac:dyDescent="0.2">
      <c r="B14798" s="9"/>
    </row>
    <row r="14799" spans="2:2" ht="15.75" customHeight="1" x14ac:dyDescent="0.2">
      <c r="B14799" s="9"/>
    </row>
    <row r="14800" spans="2:2" ht="15.75" customHeight="1" x14ac:dyDescent="0.2">
      <c r="B14800" s="9"/>
    </row>
    <row r="14801" spans="2:2" ht="15.75" customHeight="1" x14ac:dyDescent="0.2">
      <c r="B14801" s="9"/>
    </row>
    <row r="14802" spans="2:2" ht="15.75" customHeight="1" x14ac:dyDescent="0.2">
      <c r="B14802" s="9"/>
    </row>
    <row r="14803" spans="2:2" ht="15.75" customHeight="1" x14ac:dyDescent="0.2">
      <c r="B14803" s="9"/>
    </row>
    <row r="14804" spans="2:2" ht="15.75" customHeight="1" x14ac:dyDescent="0.2">
      <c r="B14804" s="9"/>
    </row>
    <row r="14805" spans="2:2" ht="15.75" customHeight="1" x14ac:dyDescent="0.2">
      <c r="B14805" s="9"/>
    </row>
    <row r="14806" spans="2:2" ht="15.75" customHeight="1" x14ac:dyDescent="0.2">
      <c r="B14806" s="9"/>
    </row>
    <row r="14807" spans="2:2" ht="15.75" customHeight="1" x14ac:dyDescent="0.2">
      <c r="B14807" s="9"/>
    </row>
    <row r="14808" spans="2:2" ht="15.75" customHeight="1" x14ac:dyDescent="0.2">
      <c r="B14808" s="9"/>
    </row>
    <row r="14809" spans="2:2" ht="15.75" customHeight="1" x14ac:dyDescent="0.2">
      <c r="B14809" s="9"/>
    </row>
    <row r="14810" spans="2:2" ht="15.75" customHeight="1" x14ac:dyDescent="0.2">
      <c r="B14810" s="9"/>
    </row>
    <row r="14811" spans="2:2" ht="15.75" customHeight="1" x14ac:dyDescent="0.2">
      <c r="B14811" s="9"/>
    </row>
    <row r="14812" spans="2:2" ht="15.75" customHeight="1" x14ac:dyDescent="0.2">
      <c r="B14812" s="9"/>
    </row>
    <row r="14813" spans="2:2" ht="15.75" customHeight="1" x14ac:dyDescent="0.2">
      <c r="B14813" s="9"/>
    </row>
    <row r="14814" spans="2:2" ht="15.75" customHeight="1" x14ac:dyDescent="0.2">
      <c r="B14814" s="9"/>
    </row>
    <row r="14815" spans="2:2" ht="15.75" customHeight="1" x14ac:dyDescent="0.2">
      <c r="B14815" s="9"/>
    </row>
    <row r="14816" spans="2:2" ht="15.75" customHeight="1" x14ac:dyDescent="0.2">
      <c r="B14816" s="9"/>
    </row>
    <row r="14817" spans="2:2" ht="15.75" customHeight="1" x14ac:dyDescent="0.2">
      <c r="B14817" s="9"/>
    </row>
    <row r="14818" spans="2:2" ht="15.75" customHeight="1" x14ac:dyDescent="0.2">
      <c r="B14818" s="9"/>
    </row>
    <row r="14819" spans="2:2" ht="15.75" customHeight="1" x14ac:dyDescent="0.2">
      <c r="B14819" s="9"/>
    </row>
    <row r="14820" spans="2:2" ht="15.75" customHeight="1" x14ac:dyDescent="0.2">
      <c r="B14820" s="9"/>
    </row>
    <row r="14821" spans="2:2" ht="15.75" customHeight="1" x14ac:dyDescent="0.2">
      <c r="B14821" s="9"/>
    </row>
    <row r="14822" spans="2:2" ht="15.75" customHeight="1" x14ac:dyDescent="0.2">
      <c r="B14822" s="9"/>
    </row>
    <row r="14823" spans="2:2" ht="15.75" customHeight="1" x14ac:dyDescent="0.2">
      <c r="B14823" s="9"/>
    </row>
    <row r="14824" spans="2:2" ht="15.75" customHeight="1" x14ac:dyDescent="0.2">
      <c r="B14824" s="9"/>
    </row>
    <row r="14825" spans="2:2" ht="15.75" customHeight="1" x14ac:dyDescent="0.2">
      <c r="B14825" s="9"/>
    </row>
    <row r="14826" spans="2:2" ht="15.75" customHeight="1" x14ac:dyDescent="0.2">
      <c r="B14826" s="9"/>
    </row>
    <row r="14827" spans="2:2" ht="15.75" customHeight="1" x14ac:dyDescent="0.2">
      <c r="B14827" s="9"/>
    </row>
    <row r="14828" spans="2:2" ht="15.75" customHeight="1" x14ac:dyDescent="0.2">
      <c r="B14828" s="9"/>
    </row>
    <row r="14829" spans="2:2" ht="15.75" customHeight="1" x14ac:dyDescent="0.2">
      <c r="B14829" s="9"/>
    </row>
    <row r="14830" spans="2:2" ht="15.75" customHeight="1" x14ac:dyDescent="0.2">
      <c r="B14830" s="9"/>
    </row>
    <row r="14831" spans="2:2" ht="15.75" customHeight="1" x14ac:dyDescent="0.2">
      <c r="B14831" s="9"/>
    </row>
    <row r="14832" spans="2:2" ht="15.75" customHeight="1" x14ac:dyDescent="0.2">
      <c r="B14832" s="9"/>
    </row>
    <row r="14833" spans="2:2" ht="15.75" customHeight="1" x14ac:dyDescent="0.2">
      <c r="B14833" s="9"/>
    </row>
    <row r="14834" spans="2:2" ht="15.75" customHeight="1" x14ac:dyDescent="0.2">
      <c r="B14834" s="9"/>
    </row>
    <row r="14835" spans="2:2" ht="15.75" customHeight="1" x14ac:dyDescent="0.2">
      <c r="B14835" s="9"/>
    </row>
    <row r="14836" spans="2:2" ht="15.75" customHeight="1" x14ac:dyDescent="0.2">
      <c r="B14836" s="9"/>
    </row>
    <row r="14837" spans="2:2" ht="15.75" customHeight="1" x14ac:dyDescent="0.2">
      <c r="B14837" s="9"/>
    </row>
    <row r="14838" spans="2:2" ht="15.75" customHeight="1" x14ac:dyDescent="0.2">
      <c r="B14838" s="9"/>
    </row>
    <row r="14839" spans="2:2" ht="15.75" customHeight="1" x14ac:dyDescent="0.2">
      <c r="B14839" s="9"/>
    </row>
    <row r="14840" spans="2:2" ht="15.75" customHeight="1" x14ac:dyDescent="0.2">
      <c r="B14840" s="9"/>
    </row>
    <row r="14841" spans="2:2" ht="15.75" customHeight="1" x14ac:dyDescent="0.2">
      <c r="B14841" s="9"/>
    </row>
    <row r="14842" spans="2:2" ht="15.75" customHeight="1" x14ac:dyDescent="0.2">
      <c r="B14842" s="9"/>
    </row>
    <row r="14843" spans="2:2" ht="15.75" customHeight="1" x14ac:dyDescent="0.2">
      <c r="B14843" s="9"/>
    </row>
    <row r="14844" spans="2:2" ht="15.75" customHeight="1" x14ac:dyDescent="0.2">
      <c r="B14844" s="9"/>
    </row>
    <row r="14845" spans="2:2" ht="15.75" customHeight="1" x14ac:dyDescent="0.2">
      <c r="B14845" s="9"/>
    </row>
    <row r="14846" spans="2:2" ht="15.75" customHeight="1" x14ac:dyDescent="0.2">
      <c r="B14846" s="9"/>
    </row>
    <row r="14847" spans="2:2" ht="15.75" customHeight="1" x14ac:dyDescent="0.2">
      <c r="B14847" s="9"/>
    </row>
    <row r="14848" spans="2:2" ht="15.75" customHeight="1" x14ac:dyDescent="0.2">
      <c r="B14848" s="9"/>
    </row>
    <row r="14849" spans="2:2" ht="15.75" customHeight="1" x14ac:dyDescent="0.2">
      <c r="B14849" s="9"/>
    </row>
    <row r="14850" spans="2:2" ht="15.75" customHeight="1" x14ac:dyDescent="0.2">
      <c r="B14850" s="9"/>
    </row>
    <row r="14851" spans="2:2" ht="15.75" customHeight="1" x14ac:dyDescent="0.2">
      <c r="B14851" s="9"/>
    </row>
    <row r="14852" spans="2:2" ht="15.75" customHeight="1" x14ac:dyDescent="0.2">
      <c r="B14852" s="9"/>
    </row>
    <row r="14853" spans="2:2" ht="15.75" customHeight="1" x14ac:dyDescent="0.2">
      <c r="B14853" s="9"/>
    </row>
    <row r="14854" spans="2:2" ht="15.75" customHeight="1" x14ac:dyDescent="0.2">
      <c r="B14854" s="9"/>
    </row>
    <row r="14855" spans="2:2" ht="15.75" customHeight="1" x14ac:dyDescent="0.2">
      <c r="B14855" s="9"/>
    </row>
    <row r="14856" spans="2:2" ht="15.75" customHeight="1" x14ac:dyDescent="0.2">
      <c r="B14856" s="9"/>
    </row>
    <row r="14857" spans="2:2" ht="15.75" customHeight="1" x14ac:dyDescent="0.2">
      <c r="B14857" s="9"/>
    </row>
    <row r="14858" spans="2:2" ht="15.75" customHeight="1" x14ac:dyDescent="0.2">
      <c r="B14858" s="9"/>
    </row>
    <row r="14859" spans="2:2" ht="15.75" customHeight="1" x14ac:dyDescent="0.2">
      <c r="B14859" s="9"/>
    </row>
    <row r="14860" spans="2:2" ht="15.75" customHeight="1" x14ac:dyDescent="0.2">
      <c r="B14860" s="9"/>
    </row>
    <row r="14861" spans="2:2" ht="15.75" customHeight="1" x14ac:dyDescent="0.2">
      <c r="B14861" s="9"/>
    </row>
    <row r="14862" spans="2:2" ht="15.75" customHeight="1" x14ac:dyDescent="0.2">
      <c r="B14862" s="9"/>
    </row>
    <row r="14863" spans="2:2" ht="15.75" customHeight="1" x14ac:dyDescent="0.2">
      <c r="B14863" s="9"/>
    </row>
    <row r="14864" spans="2:2" ht="15.75" customHeight="1" x14ac:dyDescent="0.2">
      <c r="B14864" s="9"/>
    </row>
    <row r="14865" spans="2:2" ht="15.75" customHeight="1" x14ac:dyDescent="0.2">
      <c r="B14865" s="9"/>
    </row>
    <row r="14866" spans="2:2" ht="15.75" customHeight="1" x14ac:dyDescent="0.2">
      <c r="B14866" s="9"/>
    </row>
    <row r="14867" spans="2:2" ht="15.75" customHeight="1" x14ac:dyDescent="0.2">
      <c r="B14867" s="9"/>
    </row>
    <row r="14868" spans="2:2" ht="15.75" customHeight="1" x14ac:dyDescent="0.2">
      <c r="B14868" s="9"/>
    </row>
    <row r="14869" spans="2:2" ht="15.75" customHeight="1" x14ac:dyDescent="0.2">
      <c r="B14869" s="9"/>
    </row>
    <row r="14870" spans="2:2" ht="15.75" customHeight="1" x14ac:dyDescent="0.2">
      <c r="B14870" s="9"/>
    </row>
    <row r="14871" spans="2:2" ht="15.75" customHeight="1" x14ac:dyDescent="0.2">
      <c r="B14871" s="9"/>
    </row>
    <row r="14872" spans="2:2" ht="15.75" customHeight="1" x14ac:dyDescent="0.2">
      <c r="B14872" s="9"/>
    </row>
    <row r="14873" spans="2:2" ht="15.75" customHeight="1" x14ac:dyDescent="0.2">
      <c r="B14873" s="9"/>
    </row>
    <row r="14874" spans="2:2" ht="15.75" customHeight="1" x14ac:dyDescent="0.2">
      <c r="B14874" s="9"/>
    </row>
    <row r="14875" spans="2:2" ht="15.75" customHeight="1" x14ac:dyDescent="0.2">
      <c r="B14875" s="9"/>
    </row>
    <row r="14876" spans="2:2" ht="15.75" customHeight="1" x14ac:dyDescent="0.2">
      <c r="B14876" s="9"/>
    </row>
    <row r="14877" spans="2:2" ht="15.75" customHeight="1" x14ac:dyDescent="0.2">
      <c r="B14877" s="9"/>
    </row>
    <row r="14878" spans="2:2" ht="15.75" customHeight="1" x14ac:dyDescent="0.2">
      <c r="B14878" s="9"/>
    </row>
    <row r="14879" spans="2:2" ht="15.75" customHeight="1" x14ac:dyDescent="0.2">
      <c r="B14879" s="9"/>
    </row>
    <row r="14880" spans="2:2" ht="15.75" customHeight="1" x14ac:dyDescent="0.2">
      <c r="B14880" s="9"/>
    </row>
    <row r="14881" spans="2:2" ht="15.75" customHeight="1" x14ac:dyDescent="0.2">
      <c r="B14881" s="9"/>
    </row>
    <row r="14882" spans="2:2" ht="15.75" customHeight="1" x14ac:dyDescent="0.2">
      <c r="B14882" s="9"/>
    </row>
    <row r="14883" spans="2:2" ht="15.75" customHeight="1" x14ac:dyDescent="0.2">
      <c r="B14883" s="9"/>
    </row>
    <row r="14884" spans="2:2" ht="15.75" customHeight="1" x14ac:dyDescent="0.2">
      <c r="B14884" s="9"/>
    </row>
    <row r="14885" spans="2:2" ht="15.75" customHeight="1" x14ac:dyDescent="0.2">
      <c r="B14885" s="9"/>
    </row>
    <row r="14886" spans="2:2" ht="15.75" customHeight="1" x14ac:dyDescent="0.2">
      <c r="B14886" s="9"/>
    </row>
    <row r="14887" spans="2:2" ht="15.75" customHeight="1" x14ac:dyDescent="0.2">
      <c r="B14887" s="9"/>
    </row>
    <row r="14888" spans="2:2" ht="15.75" customHeight="1" x14ac:dyDescent="0.2">
      <c r="B14888" s="9"/>
    </row>
    <row r="14889" spans="2:2" ht="15.75" customHeight="1" x14ac:dyDescent="0.2">
      <c r="B14889" s="9"/>
    </row>
    <row r="14890" spans="2:2" ht="15.75" customHeight="1" x14ac:dyDescent="0.2">
      <c r="B14890" s="9"/>
    </row>
    <row r="14891" spans="2:2" ht="15.75" customHeight="1" x14ac:dyDescent="0.2">
      <c r="B14891" s="9"/>
    </row>
    <row r="14892" spans="2:2" ht="15.75" customHeight="1" x14ac:dyDescent="0.2">
      <c r="B14892" s="9"/>
    </row>
    <row r="14893" spans="2:2" ht="15.75" customHeight="1" x14ac:dyDescent="0.2">
      <c r="B14893" s="9"/>
    </row>
    <row r="14894" spans="2:2" ht="15.75" customHeight="1" x14ac:dyDescent="0.2">
      <c r="B14894" s="9"/>
    </row>
    <row r="14895" spans="2:2" ht="15.75" customHeight="1" x14ac:dyDescent="0.2">
      <c r="B14895" s="9"/>
    </row>
    <row r="14896" spans="2:2" ht="15.75" customHeight="1" x14ac:dyDescent="0.2">
      <c r="B14896" s="9"/>
    </row>
    <row r="14897" spans="2:2" ht="15.75" customHeight="1" x14ac:dyDescent="0.2">
      <c r="B14897" s="9"/>
    </row>
    <row r="14898" spans="2:2" ht="15.75" customHeight="1" x14ac:dyDescent="0.2">
      <c r="B14898" s="9"/>
    </row>
    <row r="14899" spans="2:2" ht="15.75" customHeight="1" x14ac:dyDescent="0.2">
      <c r="B14899" s="9"/>
    </row>
    <row r="14900" spans="2:2" ht="15.75" customHeight="1" x14ac:dyDescent="0.2">
      <c r="B14900" s="9"/>
    </row>
    <row r="14901" spans="2:2" ht="15.75" customHeight="1" x14ac:dyDescent="0.2">
      <c r="B14901" s="9"/>
    </row>
    <row r="14902" spans="2:2" ht="15.75" customHeight="1" x14ac:dyDescent="0.2">
      <c r="B14902" s="9"/>
    </row>
    <row r="14903" spans="2:2" ht="15.75" customHeight="1" x14ac:dyDescent="0.2">
      <c r="B14903" s="9"/>
    </row>
    <row r="14904" spans="2:2" ht="15.75" customHeight="1" x14ac:dyDescent="0.2">
      <c r="B14904" s="9"/>
    </row>
    <row r="14905" spans="2:2" ht="15.75" customHeight="1" x14ac:dyDescent="0.2">
      <c r="B14905" s="9"/>
    </row>
    <row r="14906" spans="2:2" ht="15.75" customHeight="1" x14ac:dyDescent="0.2">
      <c r="B14906" s="9"/>
    </row>
    <row r="14907" spans="2:2" ht="15.75" customHeight="1" x14ac:dyDescent="0.2">
      <c r="B14907" s="9"/>
    </row>
    <row r="14908" spans="2:2" ht="15.75" customHeight="1" x14ac:dyDescent="0.2">
      <c r="B14908" s="9"/>
    </row>
    <row r="14909" spans="2:2" ht="15.75" customHeight="1" x14ac:dyDescent="0.2">
      <c r="B14909" s="9"/>
    </row>
    <row r="14910" spans="2:2" ht="15.75" customHeight="1" x14ac:dyDescent="0.2">
      <c r="B14910" s="9"/>
    </row>
    <row r="14911" spans="2:2" ht="15.75" customHeight="1" x14ac:dyDescent="0.2">
      <c r="B14911" s="9"/>
    </row>
    <row r="14912" spans="2:2" ht="15.75" customHeight="1" x14ac:dyDescent="0.2">
      <c r="B14912" s="9"/>
    </row>
    <row r="14913" spans="2:2" ht="15.75" customHeight="1" x14ac:dyDescent="0.2">
      <c r="B14913" s="9"/>
    </row>
    <row r="14914" spans="2:2" ht="15.75" customHeight="1" x14ac:dyDescent="0.2">
      <c r="B14914" s="9"/>
    </row>
    <row r="14915" spans="2:2" ht="15.75" customHeight="1" x14ac:dyDescent="0.2">
      <c r="B14915" s="9"/>
    </row>
    <row r="14916" spans="2:2" ht="15.75" customHeight="1" x14ac:dyDescent="0.2">
      <c r="B14916" s="9"/>
    </row>
    <row r="14917" spans="2:2" ht="15.75" customHeight="1" x14ac:dyDescent="0.2">
      <c r="B14917" s="9"/>
    </row>
    <row r="14918" spans="2:2" ht="15.75" customHeight="1" x14ac:dyDescent="0.2">
      <c r="B14918" s="9"/>
    </row>
    <row r="14919" spans="2:2" ht="15.75" customHeight="1" x14ac:dyDescent="0.2">
      <c r="B14919" s="9"/>
    </row>
    <row r="14920" spans="2:2" ht="15.75" customHeight="1" x14ac:dyDescent="0.2">
      <c r="B14920" s="9"/>
    </row>
    <row r="14921" spans="2:2" ht="15.75" customHeight="1" x14ac:dyDescent="0.2">
      <c r="B14921" s="9"/>
    </row>
    <row r="14922" spans="2:2" ht="15.75" customHeight="1" x14ac:dyDescent="0.2">
      <c r="B14922" s="9"/>
    </row>
    <row r="14923" spans="2:2" ht="15.75" customHeight="1" x14ac:dyDescent="0.2">
      <c r="B14923" s="9"/>
    </row>
    <row r="14924" spans="2:2" ht="15.75" customHeight="1" x14ac:dyDescent="0.2">
      <c r="B14924" s="9"/>
    </row>
    <row r="14925" spans="2:2" ht="15.75" customHeight="1" x14ac:dyDescent="0.2">
      <c r="B14925" s="9"/>
    </row>
    <row r="14926" spans="2:2" ht="15.75" customHeight="1" x14ac:dyDescent="0.2">
      <c r="B14926" s="9"/>
    </row>
    <row r="14927" spans="2:2" ht="15.75" customHeight="1" x14ac:dyDescent="0.2">
      <c r="B14927" s="9"/>
    </row>
    <row r="14928" spans="2:2" ht="15.75" customHeight="1" x14ac:dyDescent="0.2">
      <c r="B14928" s="9"/>
    </row>
    <row r="14929" spans="2:2" ht="15.75" customHeight="1" x14ac:dyDescent="0.2">
      <c r="B14929" s="9"/>
    </row>
    <row r="14930" spans="2:2" ht="15.75" customHeight="1" x14ac:dyDescent="0.2">
      <c r="B14930" s="9"/>
    </row>
    <row r="14931" spans="2:2" ht="15.75" customHeight="1" x14ac:dyDescent="0.2">
      <c r="B14931" s="9"/>
    </row>
    <row r="14932" spans="2:2" ht="15.75" customHeight="1" x14ac:dyDescent="0.2">
      <c r="B14932" s="9"/>
    </row>
    <row r="14933" spans="2:2" ht="15.75" customHeight="1" x14ac:dyDescent="0.2">
      <c r="B14933" s="9"/>
    </row>
    <row r="14934" spans="2:2" ht="15.75" customHeight="1" x14ac:dyDescent="0.2">
      <c r="B14934" s="9"/>
    </row>
    <row r="14935" spans="2:2" ht="15.75" customHeight="1" x14ac:dyDescent="0.2">
      <c r="B14935" s="9"/>
    </row>
    <row r="14936" spans="2:2" ht="15.75" customHeight="1" x14ac:dyDescent="0.2">
      <c r="B14936" s="9"/>
    </row>
    <row r="14937" spans="2:2" ht="15.75" customHeight="1" x14ac:dyDescent="0.2">
      <c r="B14937" s="9"/>
    </row>
    <row r="14938" spans="2:2" ht="15.75" customHeight="1" x14ac:dyDescent="0.2">
      <c r="B14938" s="9"/>
    </row>
    <row r="14939" spans="2:2" ht="15.75" customHeight="1" x14ac:dyDescent="0.2">
      <c r="B14939" s="9"/>
    </row>
    <row r="14940" spans="2:2" ht="15.75" customHeight="1" x14ac:dyDescent="0.2">
      <c r="B14940" s="9"/>
    </row>
    <row r="14941" spans="2:2" ht="15.75" customHeight="1" x14ac:dyDescent="0.2">
      <c r="B14941" s="9"/>
    </row>
    <row r="14942" spans="2:2" ht="15.75" customHeight="1" x14ac:dyDescent="0.2">
      <c r="B14942" s="9"/>
    </row>
    <row r="14943" spans="2:2" ht="15.75" customHeight="1" x14ac:dyDescent="0.2">
      <c r="B14943" s="9"/>
    </row>
    <row r="14944" spans="2:2" ht="15.75" customHeight="1" x14ac:dyDescent="0.2">
      <c r="B14944" s="9"/>
    </row>
    <row r="14945" spans="2:2" ht="15.75" customHeight="1" x14ac:dyDescent="0.2">
      <c r="B14945" s="9"/>
    </row>
    <row r="14946" spans="2:2" ht="15.75" customHeight="1" x14ac:dyDescent="0.2">
      <c r="B14946" s="9"/>
    </row>
    <row r="14947" spans="2:2" ht="15.75" customHeight="1" x14ac:dyDescent="0.2">
      <c r="B14947" s="9"/>
    </row>
    <row r="14948" spans="2:2" ht="15.75" customHeight="1" x14ac:dyDescent="0.2">
      <c r="B14948" s="9"/>
    </row>
    <row r="14949" spans="2:2" ht="15.75" customHeight="1" x14ac:dyDescent="0.2">
      <c r="B14949" s="9"/>
    </row>
    <row r="14950" spans="2:2" ht="15.75" customHeight="1" x14ac:dyDescent="0.2">
      <c r="B14950" s="9"/>
    </row>
    <row r="14951" spans="2:2" ht="15.75" customHeight="1" x14ac:dyDescent="0.2">
      <c r="B14951" s="9"/>
    </row>
    <row r="14952" spans="2:2" ht="15.75" customHeight="1" x14ac:dyDescent="0.2">
      <c r="B14952" s="9"/>
    </row>
    <row r="14953" spans="2:2" ht="15.75" customHeight="1" x14ac:dyDescent="0.2">
      <c r="B14953" s="9"/>
    </row>
    <row r="14954" spans="2:2" ht="15.75" customHeight="1" x14ac:dyDescent="0.2">
      <c r="B14954" s="9"/>
    </row>
    <row r="14955" spans="2:2" ht="15.75" customHeight="1" x14ac:dyDescent="0.2">
      <c r="B14955" s="9"/>
    </row>
    <row r="14956" spans="2:2" ht="15.75" customHeight="1" x14ac:dyDescent="0.2">
      <c r="B14956" s="9"/>
    </row>
    <row r="14957" spans="2:2" ht="15.75" customHeight="1" x14ac:dyDescent="0.2">
      <c r="B14957" s="9"/>
    </row>
    <row r="14958" spans="2:2" ht="15.75" customHeight="1" x14ac:dyDescent="0.2">
      <c r="B14958" s="9"/>
    </row>
    <row r="14959" spans="2:2" ht="15.75" customHeight="1" x14ac:dyDescent="0.2">
      <c r="B14959" s="9"/>
    </row>
    <row r="14960" spans="2:2" ht="15.75" customHeight="1" x14ac:dyDescent="0.2">
      <c r="B14960" s="9"/>
    </row>
    <row r="14961" spans="2:2" ht="15.75" customHeight="1" x14ac:dyDescent="0.2">
      <c r="B14961" s="9"/>
    </row>
    <row r="14962" spans="2:2" ht="15.75" customHeight="1" x14ac:dyDescent="0.2">
      <c r="B14962" s="9"/>
    </row>
    <row r="14963" spans="2:2" ht="15.75" customHeight="1" x14ac:dyDescent="0.2">
      <c r="B14963" s="9"/>
    </row>
    <row r="14964" spans="2:2" ht="15.75" customHeight="1" x14ac:dyDescent="0.2">
      <c r="B14964" s="9"/>
    </row>
    <row r="14965" spans="2:2" ht="15.75" customHeight="1" x14ac:dyDescent="0.2">
      <c r="B14965" s="9"/>
    </row>
    <row r="14966" spans="2:2" ht="15.75" customHeight="1" x14ac:dyDescent="0.2">
      <c r="B14966" s="9"/>
    </row>
    <row r="14967" spans="2:2" ht="15.75" customHeight="1" x14ac:dyDescent="0.2">
      <c r="B14967" s="9"/>
    </row>
    <row r="14968" spans="2:2" ht="15.75" customHeight="1" x14ac:dyDescent="0.2">
      <c r="B14968" s="9"/>
    </row>
    <row r="14969" spans="2:2" ht="15.75" customHeight="1" x14ac:dyDescent="0.2">
      <c r="B14969" s="9"/>
    </row>
    <row r="14970" spans="2:2" ht="15.75" customHeight="1" x14ac:dyDescent="0.2">
      <c r="B14970" s="9"/>
    </row>
    <row r="14971" spans="2:2" ht="15.75" customHeight="1" x14ac:dyDescent="0.2">
      <c r="B14971" s="9"/>
    </row>
    <row r="14972" spans="2:2" ht="15.75" customHeight="1" x14ac:dyDescent="0.2">
      <c r="B14972" s="9"/>
    </row>
    <row r="14973" spans="2:2" ht="15.75" customHeight="1" x14ac:dyDescent="0.2">
      <c r="B14973" s="9"/>
    </row>
    <row r="14974" spans="2:2" ht="15.75" customHeight="1" x14ac:dyDescent="0.2">
      <c r="B14974" s="9"/>
    </row>
    <row r="14975" spans="2:2" ht="15.75" customHeight="1" x14ac:dyDescent="0.2">
      <c r="B14975" s="9"/>
    </row>
    <row r="14976" spans="2:2" ht="15.75" customHeight="1" x14ac:dyDescent="0.2">
      <c r="B14976" s="9"/>
    </row>
    <row r="14977" spans="2:2" ht="15.75" customHeight="1" x14ac:dyDescent="0.2">
      <c r="B14977" s="9"/>
    </row>
    <row r="14978" spans="2:2" ht="15.75" customHeight="1" x14ac:dyDescent="0.2">
      <c r="B14978" s="9"/>
    </row>
    <row r="14979" spans="2:2" ht="15.75" customHeight="1" x14ac:dyDescent="0.2">
      <c r="B14979" s="9"/>
    </row>
    <row r="14980" spans="2:2" ht="15.75" customHeight="1" x14ac:dyDescent="0.2">
      <c r="B14980" s="9"/>
    </row>
    <row r="14981" spans="2:2" ht="15.75" customHeight="1" x14ac:dyDescent="0.2">
      <c r="B14981" s="9"/>
    </row>
    <row r="14982" spans="2:2" ht="15.75" customHeight="1" x14ac:dyDescent="0.2">
      <c r="B14982" s="9"/>
    </row>
    <row r="14983" spans="2:2" ht="15.75" customHeight="1" x14ac:dyDescent="0.2">
      <c r="B14983" s="9"/>
    </row>
    <row r="14984" spans="2:2" ht="15.75" customHeight="1" x14ac:dyDescent="0.2">
      <c r="B14984" s="9"/>
    </row>
    <row r="14985" spans="2:2" ht="15.75" customHeight="1" x14ac:dyDescent="0.2">
      <c r="B14985" s="9"/>
    </row>
    <row r="14986" spans="2:2" ht="15.75" customHeight="1" x14ac:dyDescent="0.2">
      <c r="B14986" s="9"/>
    </row>
    <row r="14987" spans="2:2" ht="15.75" customHeight="1" x14ac:dyDescent="0.2">
      <c r="B14987" s="9"/>
    </row>
    <row r="14988" spans="2:2" ht="15.75" customHeight="1" x14ac:dyDescent="0.2">
      <c r="B14988" s="9"/>
    </row>
    <row r="14989" spans="2:2" ht="15.75" customHeight="1" x14ac:dyDescent="0.2">
      <c r="B14989" s="9"/>
    </row>
    <row r="14990" spans="2:2" ht="15.75" customHeight="1" x14ac:dyDescent="0.2">
      <c r="B14990" s="9"/>
    </row>
    <row r="14991" spans="2:2" ht="15.75" customHeight="1" x14ac:dyDescent="0.2">
      <c r="B14991" s="9"/>
    </row>
    <row r="14992" spans="2:2" ht="15.75" customHeight="1" x14ac:dyDescent="0.2">
      <c r="B14992" s="9"/>
    </row>
    <row r="14993" spans="2:2" ht="15.75" customHeight="1" x14ac:dyDescent="0.2">
      <c r="B14993" s="9"/>
    </row>
    <row r="14994" spans="2:2" ht="15.75" customHeight="1" x14ac:dyDescent="0.2">
      <c r="B14994" s="9"/>
    </row>
    <row r="14995" spans="2:2" ht="15.75" customHeight="1" x14ac:dyDescent="0.2">
      <c r="B14995" s="9"/>
    </row>
    <row r="14996" spans="2:2" ht="15.75" customHeight="1" x14ac:dyDescent="0.2">
      <c r="B14996" s="9"/>
    </row>
    <row r="14997" spans="2:2" ht="15.75" customHeight="1" x14ac:dyDescent="0.2">
      <c r="B14997" s="9"/>
    </row>
    <row r="14998" spans="2:2" ht="15.75" customHeight="1" x14ac:dyDescent="0.2">
      <c r="B14998" s="9"/>
    </row>
    <row r="14999" spans="2:2" ht="15.75" customHeight="1" x14ac:dyDescent="0.2">
      <c r="B14999" s="9"/>
    </row>
    <row r="15000" spans="2:2" ht="15.75" customHeight="1" x14ac:dyDescent="0.2">
      <c r="B15000" s="9"/>
    </row>
    <row r="15001" spans="2:2" ht="15.75" customHeight="1" x14ac:dyDescent="0.2">
      <c r="B15001" s="9"/>
    </row>
    <row r="15002" spans="2:2" ht="15.75" customHeight="1" x14ac:dyDescent="0.2">
      <c r="B15002" s="9"/>
    </row>
    <row r="15003" spans="2:2" ht="15.75" customHeight="1" x14ac:dyDescent="0.2">
      <c r="B15003" s="9"/>
    </row>
    <row r="15004" spans="2:2" ht="15.75" customHeight="1" x14ac:dyDescent="0.2">
      <c r="B15004" s="9"/>
    </row>
    <row r="15005" spans="2:2" ht="15.75" customHeight="1" x14ac:dyDescent="0.2">
      <c r="B15005" s="9"/>
    </row>
    <row r="15006" spans="2:2" ht="15.75" customHeight="1" x14ac:dyDescent="0.2">
      <c r="B15006" s="9"/>
    </row>
    <row r="15007" spans="2:2" ht="15.75" customHeight="1" x14ac:dyDescent="0.2">
      <c r="B15007" s="9"/>
    </row>
    <row r="15008" spans="2:2" ht="15.75" customHeight="1" x14ac:dyDescent="0.2">
      <c r="B15008" s="9"/>
    </row>
    <row r="15009" spans="2:2" ht="15.75" customHeight="1" x14ac:dyDescent="0.2">
      <c r="B15009" s="9"/>
    </row>
    <row r="15010" spans="2:2" ht="15.75" customHeight="1" x14ac:dyDescent="0.2">
      <c r="B15010" s="9"/>
    </row>
    <row r="15011" spans="2:2" ht="15.75" customHeight="1" x14ac:dyDescent="0.2">
      <c r="B15011" s="9"/>
    </row>
    <row r="15012" spans="2:2" ht="15.75" customHeight="1" x14ac:dyDescent="0.2">
      <c r="B15012" s="9"/>
    </row>
    <row r="15013" spans="2:2" ht="15.75" customHeight="1" x14ac:dyDescent="0.2">
      <c r="B15013" s="9"/>
    </row>
    <row r="15014" spans="2:2" ht="15.75" customHeight="1" x14ac:dyDescent="0.2">
      <c r="B15014" s="9"/>
    </row>
    <row r="15015" spans="2:2" ht="15.75" customHeight="1" x14ac:dyDescent="0.2">
      <c r="B15015" s="9"/>
    </row>
    <row r="15016" spans="2:2" ht="15.75" customHeight="1" x14ac:dyDescent="0.2">
      <c r="B15016" s="9"/>
    </row>
    <row r="15017" spans="2:2" ht="15.75" customHeight="1" x14ac:dyDescent="0.2">
      <c r="B15017" s="9"/>
    </row>
    <row r="15018" spans="2:2" ht="15.75" customHeight="1" x14ac:dyDescent="0.2">
      <c r="B15018" s="9"/>
    </row>
    <row r="15019" spans="2:2" ht="15.75" customHeight="1" x14ac:dyDescent="0.2">
      <c r="B15019" s="9"/>
    </row>
    <row r="15020" spans="2:2" ht="15.75" customHeight="1" x14ac:dyDescent="0.2">
      <c r="B15020" s="9"/>
    </row>
    <row r="15021" spans="2:2" ht="15.75" customHeight="1" x14ac:dyDescent="0.2">
      <c r="B15021" s="9"/>
    </row>
    <row r="15022" spans="2:2" ht="15.75" customHeight="1" x14ac:dyDescent="0.2">
      <c r="B15022" s="9"/>
    </row>
    <row r="15023" spans="2:2" ht="15.75" customHeight="1" x14ac:dyDescent="0.2">
      <c r="B15023" s="9"/>
    </row>
    <row r="15024" spans="2:2" ht="15.75" customHeight="1" x14ac:dyDescent="0.2">
      <c r="B15024" s="9"/>
    </row>
    <row r="15025" spans="2:2" ht="15.75" customHeight="1" x14ac:dyDescent="0.2">
      <c r="B15025" s="9"/>
    </row>
    <row r="15026" spans="2:2" ht="15.75" customHeight="1" x14ac:dyDescent="0.2">
      <c r="B15026" s="9"/>
    </row>
    <row r="15027" spans="2:2" ht="15.75" customHeight="1" x14ac:dyDescent="0.2">
      <c r="B15027" s="9"/>
    </row>
    <row r="15028" spans="2:2" ht="15.75" customHeight="1" x14ac:dyDescent="0.2">
      <c r="B15028" s="9"/>
    </row>
    <row r="15029" spans="2:2" ht="15.75" customHeight="1" x14ac:dyDescent="0.2">
      <c r="B15029" s="9"/>
    </row>
    <row r="15030" spans="2:2" ht="15.75" customHeight="1" x14ac:dyDescent="0.2">
      <c r="B15030" s="9"/>
    </row>
    <row r="15031" spans="2:2" ht="15.75" customHeight="1" x14ac:dyDescent="0.2">
      <c r="B15031" s="9"/>
    </row>
    <row r="15032" spans="2:2" ht="15.75" customHeight="1" x14ac:dyDescent="0.2">
      <c r="B15032" s="9"/>
    </row>
    <row r="15033" spans="2:2" ht="15.75" customHeight="1" x14ac:dyDescent="0.2">
      <c r="B15033" s="9"/>
    </row>
    <row r="15034" spans="2:2" ht="15.75" customHeight="1" x14ac:dyDescent="0.2">
      <c r="B15034" s="9"/>
    </row>
    <row r="15035" spans="2:2" ht="15.75" customHeight="1" x14ac:dyDescent="0.2">
      <c r="B15035" s="9"/>
    </row>
    <row r="15036" spans="2:2" ht="15.75" customHeight="1" x14ac:dyDescent="0.2">
      <c r="B15036" s="9"/>
    </row>
    <row r="15037" spans="2:2" ht="15.75" customHeight="1" x14ac:dyDescent="0.2">
      <c r="B15037" s="9"/>
    </row>
    <row r="15038" spans="2:2" ht="15.75" customHeight="1" x14ac:dyDescent="0.2">
      <c r="B15038" s="9"/>
    </row>
    <row r="15039" spans="2:2" ht="15.75" customHeight="1" x14ac:dyDescent="0.2">
      <c r="B15039" s="9"/>
    </row>
    <row r="15040" spans="2:2" ht="15.75" customHeight="1" x14ac:dyDescent="0.2">
      <c r="B15040" s="9"/>
    </row>
    <row r="15041" spans="2:2" ht="15.75" customHeight="1" x14ac:dyDescent="0.2">
      <c r="B15041" s="9"/>
    </row>
    <row r="15042" spans="2:2" ht="15.75" customHeight="1" x14ac:dyDescent="0.2">
      <c r="B15042" s="9"/>
    </row>
    <row r="15043" spans="2:2" ht="15.75" customHeight="1" x14ac:dyDescent="0.2">
      <c r="B15043" s="9"/>
    </row>
    <row r="15044" spans="2:2" ht="15.75" customHeight="1" x14ac:dyDescent="0.2">
      <c r="B15044" s="9"/>
    </row>
    <row r="15045" spans="2:2" ht="15.75" customHeight="1" x14ac:dyDescent="0.2">
      <c r="B15045" s="9"/>
    </row>
    <row r="15046" spans="2:2" ht="15.75" customHeight="1" x14ac:dyDescent="0.2">
      <c r="B15046" s="9"/>
    </row>
    <row r="15047" spans="2:2" ht="15.75" customHeight="1" x14ac:dyDescent="0.2">
      <c r="B15047" s="9"/>
    </row>
    <row r="15048" spans="2:2" ht="15.75" customHeight="1" x14ac:dyDescent="0.2">
      <c r="B15048" s="9"/>
    </row>
    <row r="15049" spans="2:2" ht="15.75" customHeight="1" x14ac:dyDescent="0.2">
      <c r="B15049" s="9"/>
    </row>
    <row r="15050" spans="2:2" ht="15.75" customHeight="1" x14ac:dyDescent="0.2">
      <c r="B15050" s="9"/>
    </row>
    <row r="15051" spans="2:2" ht="15.75" customHeight="1" x14ac:dyDescent="0.2">
      <c r="B15051" s="9"/>
    </row>
    <row r="15052" spans="2:2" ht="15.75" customHeight="1" x14ac:dyDescent="0.2">
      <c r="B15052" s="9"/>
    </row>
    <row r="15053" spans="2:2" ht="15.75" customHeight="1" x14ac:dyDescent="0.2">
      <c r="B15053" s="9"/>
    </row>
    <row r="15054" spans="2:2" ht="15.75" customHeight="1" x14ac:dyDescent="0.2">
      <c r="B15054" s="9"/>
    </row>
    <row r="15055" spans="2:2" ht="15.75" customHeight="1" x14ac:dyDescent="0.2">
      <c r="B15055" s="9"/>
    </row>
    <row r="15056" spans="2:2" ht="15.75" customHeight="1" x14ac:dyDescent="0.2">
      <c r="B15056" s="9"/>
    </row>
    <row r="15057" spans="2:2" ht="15.75" customHeight="1" x14ac:dyDescent="0.2">
      <c r="B15057" s="9"/>
    </row>
    <row r="15058" spans="2:2" ht="15.75" customHeight="1" x14ac:dyDescent="0.2">
      <c r="B15058" s="9"/>
    </row>
    <row r="15059" spans="2:2" ht="15.75" customHeight="1" x14ac:dyDescent="0.2">
      <c r="B15059" s="9"/>
    </row>
    <row r="15060" spans="2:2" ht="15.75" customHeight="1" x14ac:dyDescent="0.2">
      <c r="B15060" s="9"/>
    </row>
    <row r="15061" spans="2:2" ht="15.75" customHeight="1" x14ac:dyDescent="0.2">
      <c r="B15061" s="9"/>
    </row>
    <row r="15062" spans="2:2" ht="15.75" customHeight="1" x14ac:dyDescent="0.2">
      <c r="B15062" s="9"/>
    </row>
    <row r="15063" spans="2:2" ht="15.75" customHeight="1" x14ac:dyDescent="0.2">
      <c r="B15063" s="9"/>
    </row>
    <row r="15064" spans="2:2" ht="15.75" customHeight="1" x14ac:dyDescent="0.2">
      <c r="B15064" s="9"/>
    </row>
    <row r="15065" spans="2:2" ht="15.75" customHeight="1" x14ac:dyDescent="0.2">
      <c r="B15065" s="9"/>
    </row>
    <row r="15066" spans="2:2" ht="15.75" customHeight="1" x14ac:dyDescent="0.2">
      <c r="B15066" s="9"/>
    </row>
    <row r="15067" spans="2:2" ht="15.75" customHeight="1" x14ac:dyDescent="0.2">
      <c r="B15067" s="9"/>
    </row>
    <row r="15068" spans="2:2" ht="15.75" customHeight="1" x14ac:dyDescent="0.2">
      <c r="B15068" s="9"/>
    </row>
    <row r="15069" spans="2:2" ht="15.75" customHeight="1" x14ac:dyDescent="0.2">
      <c r="B15069" s="9"/>
    </row>
    <row r="15070" spans="2:2" ht="15.75" customHeight="1" x14ac:dyDescent="0.2">
      <c r="B15070" s="9"/>
    </row>
    <row r="15071" spans="2:2" ht="15.75" customHeight="1" x14ac:dyDescent="0.2">
      <c r="B15071" s="9"/>
    </row>
    <row r="15072" spans="2:2" ht="15.75" customHeight="1" x14ac:dyDescent="0.2">
      <c r="B15072" s="9"/>
    </row>
    <row r="15073" spans="2:2" ht="15.75" customHeight="1" x14ac:dyDescent="0.2">
      <c r="B15073" s="9"/>
    </row>
    <row r="15074" spans="2:2" ht="15.75" customHeight="1" x14ac:dyDescent="0.2">
      <c r="B15074" s="9"/>
    </row>
    <row r="15075" spans="2:2" ht="15.75" customHeight="1" x14ac:dyDescent="0.2">
      <c r="B15075" s="9"/>
    </row>
    <row r="15076" spans="2:2" ht="15.75" customHeight="1" x14ac:dyDescent="0.2">
      <c r="B15076" s="9"/>
    </row>
    <row r="15077" spans="2:2" ht="15.75" customHeight="1" x14ac:dyDescent="0.2">
      <c r="B15077" s="9"/>
    </row>
    <row r="15078" spans="2:2" ht="15.75" customHeight="1" x14ac:dyDescent="0.2">
      <c r="B15078" s="9"/>
    </row>
    <row r="15079" spans="2:2" ht="15.75" customHeight="1" x14ac:dyDescent="0.2">
      <c r="B15079" s="9"/>
    </row>
    <row r="15080" spans="2:2" ht="15.75" customHeight="1" x14ac:dyDescent="0.2">
      <c r="B15080" s="9"/>
    </row>
    <row r="15081" spans="2:2" ht="15.75" customHeight="1" x14ac:dyDescent="0.2">
      <c r="B15081" s="9"/>
    </row>
    <row r="15082" spans="2:2" ht="15.75" customHeight="1" x14ac:dyDescent="0.2">
      <c r="B15082" s="9"/>
    </row>
    <row r="15083" spans="2:2" ht="15.75" customHeight="1" x14ac:dyDescent="0.2">
      <c r="B15083" s="9"/>
    </row>
    <row r="15084" spans="2:2" ht="15.75" customHeight="1" x14ac:dyDescent="0.2">
      <c r="B15084" s="9"/>
    </row>
    <row r="15085" spans="2:2" ht="15.75" customHeight="1" x14ac:dyDescent="0.2">
      <c r="B15085" s="9"/>
    </row>
    <row r="15086" spans="2:2" ht="15.75" customHeight="1" x14ac:dyDescent="0.2">
      <c r="B15086" s="9"/>
    </row>
    <row r="15087" spans="2:2" ht="15.75" customHeight="1" x14ac:dyDescent="0.2">
      <c r="B15087" s="9"/>
    </row>
    <row r="15088" spans="2:2" ht="15.75" customHeight="1" x14ac:dyDescent="0.2">
      <c r="B15088" s="9"/>
    </row>
    <row r="15089" spans="2:2" ht="15.75" customHeight="1" x14ac:dyDescent="0.2">
      <c r="B15089" s="9"/>
    </row>
    <row r="15090" spans="2:2" ht="15.75" customHeight="1" x14ac:dyDescent="0.2">
      <c r="B15090" s="9"/>
    </row>
    <row r="15091" spans="2:2" ht="15.75" customHeight="1" x14ac:dyDescent="0.2">
      <c r="B15091" s="9"/>
    </row>
    <row r="15092" spans="2:2" ht="15.75" customHeight="1" x14ac:dyDescent="0.2">
      <c r="B15092" s="9"/>
    </row>
    <row r="15093" spans="2:2" ht="15.75" customHeight="1" x14ac:dyDescent="0.2">
      <c r="B15093" s="9"/>
    </row>
    <row r="15094" spans="2:2" ht="15.75" customHeight="1" x14ac:dyDescent="0.2">
      <c r="B15094" s="9"/>
    </row>
    <row r="15095" spans="2:2" ht="15.75" customHeight="1" x14ac:dyDescent="0.2">
      <c r="B15095" s="9"/>
    </row>
    <row r="15096" spans="2:2" ht="15.75" customHeight="1" x14ac:dyDescent="0.2">
      <c r="B15096" s="9"/>
    </row>
    <row r="15097" spans="2:2" ht="15.75" customHeight="1" x14ac:dyDescent="0.2">
      <c r="B15097" s="9"/>
    </row>
    <row r="15098" spans="2:2" ht="15.75" customHeight="1" x14ac:dyDescent="0.2">
      <c r="B15098" s="9"/>
    </row>
    <row r="15099" spans="2:2" ht="15.75" customHeight="1" x14ac:dyDescent="0.2">
      <c r="B15099" s="9"/>
    </row>
    <row r="15100" spans="2:2" ht="15.75" customHeight="1" x14ac:dyDescent="0.2">
      <c r="B15100" s="9"/>
    </row>
    <row r="15101" spans="2:2" ht="15.75" customHeight="1" x14ac:dyDescent="0.2">
      <c r="B15101" s="9"/>
    </row>
    <row r="15102" spans="2:2" ht="15.75" customHeight="1" x14ac:dyDescent="0.2">
      <c r="B15102" s="9"/>
    </row>
    <row r="15103" spans="2:2" ht="15.75" customHeight="1" x14ac:dyDescent="0.2">
      <c r="B15103" s="9"/>
    </row>
    <row r="15104" spans="2:2" ht="15.75" customHeight="1" x14ac:dyDescent="0.2">
      <c r="B15104" s="9"/>
    </row>
    <row r="15105" spans="2:2" ht="15.75" customHeight="1" x14ac:dyDescent="0.2">
      <c r="B15105" s="9"/>
    </row>
    <row r="15106" spans="2:2" ht="15.75" customHeight="1" x14ac:dyDescent="0.2">
      <c r="B15106" s="9"/>
    </row>
    <row r="15107" spans="2:2" ht="15.75" customHeight="1" x14ac:dyDescent="0.2">
      <c r="B15107" s="9"/>
    </row>
    <row r="15108" spans="2:2" ht="15.75" customHeight="1" x14ac:dyDescent="0.2">
      <c r="B15108" s="9"/>
    </row>
    <row r="15109" spans="2:2" ht="15.75" customHeight="1" x14ac:dyDescent="0.2">
      <c r="B15109" s="9"/>
    </row>
    <row r="15110" spans="2:2" ht="15.75" customHeight="1" x14ac:dyDescent="0.2">
      <c r="B15110" s="9"/>
    </row>
    <row r="15111" spans="2:2" ht="15.75" customHeight="1" x14ac:dyDescent="0.2">
      <c r="B15111" s="9"/>
    </row>
    <row r="15112" spans="2:2" ht="15.75" customHeight="1" x14ac:dyDescent="0.2">
      <c r="B15112" s="9"/>
    </row>
    <row r="15113" spans="2:2" ht="15.75" customHeight="1" x14ac:dyDescent="0.2">
      <c r="B15113" s="9"/>
    </row>
    <row r="15114" spans="2:2" ht="15.75" customHeight="1" x14ac:dyDescent="0.2">
      <c r="B15114" s="9"/>
    </row>
    <row r="15115" spans="2:2" ht="15.75" customHeight="1" x14ac:dyDescent="0.2">
      <c r="B15115" s="9"/>
    </row>
    <row r="15116" spans="2:2" ht="15.75" customHeight="1" x14ac:dyDescent="0.2">
      <c r="B15116" s="9"/>
    </row>
    <row r="15117" spans="2:2" ht="15.75" customHeight="1" x14ac:dyDescent="0.2">
      <c r="B15117" s="9"/>
    </row>
    <row r="15118" spans="2:2" ht="15.75" customHeight="1" x14ac:dyDescent="0.2">
      <c r="B15118" s="9"/>
    </row>
    <row r="15119" spans="2:2" ht="15.75" customHeight="1" x14ac:dyDescent="0.2">
      <c r="B15119" s="9"/>
    </row>
    <row r="15120" spans="2:2" ht="15.75" customHeight="1" x14ac:dyDescent="0.2">
      <c r="B15120" s="9"/>
    </row>
    <row r="15121" spans="2:2" ht="15.75" customHeight="1" x14ac:dyDescent="0.2">
      <c r="B15121" s="9"/>
    </row>
    <row r="15122" spans="2:2" ht="15.75" customHeight="1" x14ac:dyDescent="0.2">
      <c r="B15122" s="9"/>
    </row>
    <row r="15123" spans="2:2" ht="15.75" customHeight="1" x14ac:dyDescent="0.2">
      <c r="B15123" s="9"/>
    </row>
    <row r="15124" spans="2:2" ht="15.75" customHeight="1" x14ac:dyDescent="0.2">
      <c r="B15124" s="9"/>
    </row>
    <row r="15125" spans="2:2" ht="15.75" customHeight="1" x14ac:dyDescent="0.2">
      <c r="B15125" s="9"/>
    </row>
    <row r="15126" spans="2:2" ht="15.75" customHeight="1" x14ac:dyDescent="0.2">
      <c r="B15126" s="9"/>
    </row>
    <row r="15127" spans="2:2" ht="15.75" customHeight="1" x14ac:dyDescent="0.2">
      <c r="B15127" s="9"/>
    </row>
    <row r="15128" spans="2:2" ht="15.75" customHeight="1" x14ac:dyDescent="0.2">
      <c r="B15128" s="9"/>
    </row>
    <row r="15129" spans="2:2" ht="15.75" customHeight="1" x14ac:dyDescent="0.2">
      <c r="B15129" s="9"/>
    </row>
    <row r="15130" spans="2:2" ht="15.75" customHeight="1" x14ac:dyDescent="0.2">
      <c r="B15130" s="9"/>
    </row>
    <row r="15131" spans="2:2" ht="15.75" customHeight="1" x14ac:dyDescent="0.2">
      <c r="B15131" s="9"/>
    </row>
    <row r="15132" spans="2:2" ht="15.75" customHeight="1" x14ac:dyDescent="0.2">
      <c r="B15132" s="9"/>
    </row>
    <row r="15133" spans="2:2" ht="15.75" customHeight="1" x14ac:dyDescent="0.2">
      <c r="B15133" s="9"/>
    </row>
    <row r="15134" spans="2:2" ht="15.75" customHeight="1" x14ac:dyDescent="0.2">
      <c r="B15134" s="9"/>
    </row>
    <row r="15135" spans="2:2" ht="15.75" customHeight="1" x14ac:dyDescent="0.2">
      <c r="B15135" s="9"/>
    </row>
    <row r="15136" spans="2:2" ht="15.75" customHeight="1" x14ac:dyDescent="0.2">
      <c r="B15136" s="9"/>
    </row>
    <row r="15137" spans="2:2" ht="15.75" customHeight="1" x14ac:dyDescent="0.2">
      <c r="B15137" s="9"/>
    </row>
    <row r="15138" spans="2:2" ht="15.75" customHeight="1" x14ac:dyDescent="0.2">
      <c r="B15138" s="9"/>
    </row>
    <row r="15139" spans="2:2" ht="15.75" customHeight="1" x14ac:dyDescent="0.2">
      <c r="B15139" s="9"/>
    </row>
    <row r="15140" spans="2:2" ht="15.75" customHeight="1" x14ac:dyDescent="0.2">
      <c r="B15140" s="9"/>
    </row>
    <row r="15141" spans="2:2" ht="15.75" customHeight="1" x14ac:dyDescent="0.2">
      <c r="B15141" s="9"/>
    </row>
    <row r="15142" spans="2:2" ht="15.75" customHeight="1" x14ac:dyDescent="0.2">
      <c r="B15142" s="9"/>
    </row>
    <row r="15143" spans="2:2" ht="15.75" customHeight="1" x14ac:dyDescent="0.2">
      <c r="B15143" s="9"/>
    </row>
    <row r="15144" spans="2:2" ht="15.75" customHeight="1" x14ac:dyDescent="0.2">
      <c r="B15144" s="9"/>
    </row>
    <row r="15145" spans="2:2" ht="15.75" customHeight="1" x14ac:dyDescent="0.2">
      <c r="B15145" s="9"/>
    </row>
    <row r="15146" spans="2:2" ht="15.75" customHeight="1" x14ac:dyDescent="0.2">
      <c r="B15146" s="9"/>
    </row>
    <row r="15147" spans="2:2" ht="15.75" customHeight="1" x14ac:dyDescent="0.2">
      <c r="B15147" s="9"/>
    </row>
    <row r="15148" spans="2:2" ht="15.75" customHeight="1" x14ac:dyDescent="0.2">
      <c r="B15148" s="9"/>
    </row>
    <row r="15149" spans="2:2" ht="15.75" customHeight="1" x14ac:dyDescent="0.2">
      <c r="B15149" s="9"/>
    </row>
    <row r="15150" spans="2:2" ht="15.75" customHeight="1" x14ac:dyDescent="0.2">
      <c r="B15150" s="9"/>
    </row>
    <row r="15151" spans="2:2" ht="15.75" customHeight="1" x14ac:dyDescent="0.2">
      <c r="B15151" s="9"/>
    </row>
    <row r="15152" spans="2:2" ht="15.75" customHeight="1" x14ac:dyDescent="0.2">
      <c r="B15152" s="9"/>
    </row>
    <row r="15153" spans="2:2" ht="15.75" customHeight="1" x14ac:dyDescent="0.2">
      <c r="B15153" s="9"/>
    </row>
    <row r="15154" spans="2:2" ht="15.75" customHeight="1" x14ac:dyDescent="0.2">
      <c r="B15154" s="9"/>
    </row>
    <row r="15155" spans="2:2" ht="15.75" customHeight="1" x14ac:dyDescent="0.2">
      <c r="B15155" s="9"/>
    </row>
    <row r="15156" spans="2:2" ht="15.75" customHeight="1" x14ac:dyDescent="0.2">
      <c r="B15156" s="9"/>
    </row>
    <row r="15157" spans="2:2" ht="15.75" customHeight="1" x14ac:dyDescent="0.2">
      <c r="B15157" s="9"/>
    </row>
    <row r="15158" spans="2:2" ht="15.75" customHeight="1" x14ac:dyDescent="0.2">
      <c r="B15158" s="9"/>
    </row>
    <row r="15159" spans="2:2" ht="15.75" customHeight="1" x14ac:dyDescent="0.2">
      <c r="B15159" s="9"/>
    </row>
    <row r="15160" spans="2:2" ht="15.75" customHeight="1" x14ac:dyDescent="0.2">
      <c r="B15160" s="9"/>
    </row>
    <row r="15161" spans="2:2" ht="15.75" customHeight="1" x14ac:dyDescent="0.2">
      <c r="B15161" s="9"/>
    </row>
    <row r="15162" spans="2:2" ht="15.75" customHeight="1" x14ac:dyDescent="0.2">
      <c r="B15162" s="9"/>
    </row>
    <row r="15163" spans="2:2" ht="15.75" customHeight="1" x14ac:dyDescent="0.2">
      <c r="B15163" s="9"/>
    </row>
    <row r="15164" spans="2:2" ht="15.75" customHeight="1" x14ac:dyDescent="0.2">
      <c r="B15164" s="9"/>
    </row>
    <row r="15165" spans="2:2" ht="15.75" customHeight="1" x14ac:dyDescent="0.2">
      <c r="B15165" s="9"/>
    </row>
    <row r="15166" spans="2:2" ht="15.75" customHeight="1" x14ac:dyDescent="0.2">
      <c r="B15166" s="9"/>
    </row>
    <row r="15167" spans="2:2" ht="15.75" customHeight="1" x14ac:dyDescent="0.2">
      <c r="B15167" s="9"/>
    </row>
    <row r="15168" spans="2:2" ht="15.75" customHeight="1" x14ac:dyDescent="0.2">
      <c r="B15168" s="9"/>
    </row>
    <row r="15169" spans="2:2" ht="15.75" customHeight="1" x14ac:dyDescent="0.2">
      <c r="B15169" s="9"/>
    </row>
    <row r="15170" spans="2:2" ht="15.75" customHeight="1" x14ac:dyDescent="0.2">
      <c r="B15170" s="9"/>
    </row>
    <row r="15171" spans="2:2" ht="15.75" customHeight="1" x14ac:dyDescent="0.2">
      <c r="B15171" s="9"/>
    </row>
    <row r="15172" spans="2:2" ht="15.75" customHeight="1" x14ac:dyDescent="0.2">
      <c r="B15172" s="9"/>
    </row>
    <row r="15173" spans="2:2" ht="15.75" customHeight="1" x14ac:dyDescent="0.2">
      <c r="B15173" s="9"/>
    </row>
    <row r="15174" spans="2:2" ht="15.75" customHeight="1" x14ac:dyDescent="0.2">
      <c r="B15174" s="9"/>
    </row>
    <row r="15175" spans="2:2" ht="15.75" customHeight="1" x14ac:dyDescent="0.2">
      <c r="B15175" s="9"/>
    </row>
    <row r="15176" spans="2:2" ht="15.75" customHeight="1" x14ac:dyDescent="0.2">
      <c r="B15176" s="9"/>
    </row>
    <row r="15177" spans="2:2" ht="15.75" customHeight="1" x14ac:dyDescent="0.2">
      <c r="B15177" s="9"/>
    </row>
    <row r="15178" spans="2:2" ht="15.75" customHeight="1" x14ac:dyDescent="0.2">
      <c r="B15178" s="9"/>
    </row>
    <row r="15179" spans="2:2" ht="15.75" customHeight="1" x14ac:dyDescent="0.2">
      <c r="B15179" s="9"/>
    </row>
    <row r="15180" spans="2:2" ht="15.75" customHeight="1" x14ac:dyDescent="0.2">
      <c r="B15180" s="9"/>
    </row>
    <row r="15181" spans="2:2" ht="15.75" customHeight="1" x14ac:dyDescent="0.2">
      <c r="B15181" s="9"/>
    </row>
    <row r="15182" spans="2:2" ht="15.75" customHeight="1" x14ac:dyDescent="0.2">
      <c r="B15182" s="9"/>
    </row>
    <row r="15183" spans="2:2" ht="15.75" customHeight="1" x14ac:dyDescent="0.2">
      <c r="B15183" s="9"/>
    </row>
    <row r="15184" spans="2:2" ht="15.75" customHeight="1" x14ac:dyDescent="0.2">
      <c r="B15184" s="9"/>
    </row>
    <row r="15185" spans="2:2" ht="15.75" customHeight="1" x14ac:dyDescent="0.2">
      <c r="B15185" s="9"/>
    </row>
    <row r="15186" spans="2:2" ht="15.75" customHeight="1" x14ac:dyDescent="0.2">
      <c r="B15186" s="9"/>
    </row>
    <row r="15187" spans="2:2" ht="15.75" customHeight="1" x14ac:dyDescent="0.2">
      <c r="B15187" s="9"/>
    </row>
    <row r="15188" spans="2:2" ht="15.75" customHeight="1" x14ac:dyDescent="0.2">
      <c r="B15188" s="9"/>
    </row>
    <row r="15189" spans="2:2" ht="15.75" customHeight="1" x14ac:dyDescent="0.2">
      <c r="B15189" s="9"/>
    </row>
    <row r="15190" spans="2:2" ht="15.75" customHeight="1" x14ac:dyDescent="0.2">
      <c r="B15190" s="9"/>
    </row>
    <row r="15191" spans="2:2" ht="15.75" customHeight="1" x14ac:dyDescent="0.2">
      <c r="B15191" s="9"/>
    </row>
    <row r="15192" spans="2:2" ht="15.75" customHeight="1" x14ac:dyDescent="0.2">
      <c r="B15192" s="9"/>
    </row>
    <row r="15193" spans="2:2" ht="15.75" customHeight="1" x14ac:dyDescent="0.2">
      <c r="B15193" s="9"/>
    </row>
    <row r="15194" spans="2:2" ht="15.75" customHeight="1" x14ac:dyDescent="0.2">
      <c r="B15194" s="9"/>
    </row>
    <row r="15195" spans="2:2" ht="15.75" customHeight="1" x14ac:dyDescent="0.2">
      <c r="B15195" s="9"/>
    </row>
    <row r="15196" spans="2:2" ht="15.75" customHeight="1" x14ac:dyDescent="0.2">
      <c r="B15196" s="9"/>
    </row>
    <row r="15197" spans="2:2" ht="15.75" customHeight="1" x14ac:dyDescent="0.2">
      <c r="B15197" s="9"/>
    </row>
    <row r="15198" spans="2:2" ht="15.75" customHeight="1" x14ac:dyDescent="0.2">
      <c r="B15198" s="9"/>
    </row>
    <row r="15199" spans="2:2" ht="15.75" customHeight="1" x14ac:dyDescent="0.2">
      <c r="B15199" s="9"/>
    </row>
    <row r="15200" spans="2:2" ht="15.75" customHeight="1" x14ac:dyDescent="0.2">
      <c r="B15200" s="9"/>
    </row>
    <row r="15201" spans="2:2" ht="15.75" customHeight="1" x14ac:dyDescent="0.2">
      <c r="B15201" s="9"/>
    </row>
    <row r="15202" spans="2:2" ht="15.75" customHeight="1" x14ac:dyDescent="0.2">
      <c r="B15202" s="9"/>
    </row>
    <row r="15203" spans="2:2" ht="15.75" customHeight="1" x14ac:dyDescent="0.2">
      <c r="B15203" s="9"/>
    </row>
    <row r="15204" spans="2:2" ht="15.75" customHeight="1" x14ac:dyDescent="0.2">
      <c r="B15204" s="9"/>
    </row>
    <row r="15205" spans="2:2" ht="15.75" customHeight="1" x14ac:dyDescent="0.2">
      <c r="B15205" s="9"/>
    </row>
    <row r="15206" spans="2:2" ht="15.75" customHeight="1" x14ac:dyDescent="0.2">
      <c r="B15206" s="9"/>
    </row>
    <row r="15207" spans="2:2" ht="15.75" customHeight="1" x14ac:dyDescent="0.2">
      <c r="B15207" s="9"/>
    </row>
    <row r="15208" spans="2:2" ht="15.75" customHeight="1" x14ac:dyDescent="0.2">
      <c r="B15208" s="9"/>
    </row>
    <row r="15209" spans="2:2" ht="15.75" customHeight="1" x14ac:dyDescent="0.2">
      <c r="B15209" s="9"/>
    </row>
    <row r="15210" spans="2:2" ht="15.75" customHeight="1" x14ac:dyDescent="0.2">
      <c r="B15210" s="9"/>
    </row>
    <row r="15211" spans="2:2" ht="15.75" customHeight="1" x14ac:dyDescent="0.2">
      <c r="B15211" s="9"/>
    </row>
    <row r="15212" spans="2:2" ht="15.75" customHeight="1" x14ac:dyDescent="0.2">
      <c r="B15212" s="9"/>
    </row>
    <row r="15213" spans="2:2" ht="15.75" customHeight="1" x14ac:dyDescent="0.2">
      <c r="B15213" s="9"/>
    </row>
    <row r="15214" spans="2:2" ht="15.75" customHeight="1" x14ac:dyDescent="0.2">
      <c r="B15214" s="9"/>
    </row>
    <row r="15215" spans="2:2" ht="15.75" customHeight="1" x14ac:dyDescent="0.2">
      <c r="B15215" s="9"/>
    </row>
    <row r="15216" spans="2:2" ht="15.75" customHeight="1" x14ac:dyDescent="0.2">
      <c r="B15216" s="9"/>
    </row>
    <row r="15217" spans="2:2" ht="15.75" customHeight="1" x14ac:dyDescent="0.2">
      <c r="B15217" s="9"/>
    </row>
    <row r="15218" spans="2:2" ht="15.75" customHeight="1" x14ac:dyDescent="0.2">
      <c r="B15218" s="9"/>
    </row>
    <row r="15219" spans="2:2" ht="15.75" customHeight="1" x14ac:dyDescent="0.2">
      <c r="B15219" s="9"/>
    </row>
    <row r="15220" spans="2:2" ht="15.75" customHeight="1" x14ac:dyDescent="0.2">
      <c r="B15220" s="9"/>
    </row>
    <row r="15221" spans="2:2" ht="15.75" customHeight="1" x14ac:dyDescent="0.2">
      <c r="B15221" s="9"/>
    </row>
    <row r="15222" spans="2:2" ht="15.75" customHeight="1" x14ac:dyDescent="0.2">
      <c r="B15222" s="9"/>
    </row>
    <row r="15223" spans="2:2" ht="15.75" customHeight="1" x14ac:dyDescent="0.2">
      <c r="B15223" s="9"/>
    </row>
    <row r="15224" spans="2:2" ht="15.75" customHeight="1" x14ac:dyDescent="0.2">
      <c r="B15224" s="9"/>
    </row>
    <row r="15225" spans="2:2" ht="15.75" customHeight="1" x14ac:dyDescent="0.2">
      <c r="B15225" s="9"/>
    </row>
    <row r="15226" spans="2:2" ht="15.75" customHeight="1" x14ac:dyDescent="0.2">
      <c r="B15226" s="9"/>
    </row>
    <row r="15227" spans="2:2" ht="15.75" customHeight="1" x14ac:dyDescent="0.2">
      <c r="B15227" s="9"/>
    </row>
    <row r="15228" spans="2:2" ht="15.75" customHeight="1" x14ac:dyDescent="0.2">
      <c r="B15228" s="9"/>
    </row>
    <row r="15229" spans="2:2" ht="15.75" customHeight="1" x14ac:dyDescent="0.2">
      <c r="B15229" s="9"/>
    </row>
    <row r="15230" spans="2:2" ht="15.75" customHeight="1" x14ac:dyDescent="0.2">
      <c r="B15230" s="9"/>
    </row>
    <row r="15231" spans="2:2" ht="15.75" customHeight="1" x14ac:dyDescent="0.2">
      <c r="B15231" s="9"/>
    </row>
    <row r="15232" spans="2:2" ht="15.75" customHeight="1" x14ac:dyDescent="0.2">
      <c r="B15232" s="9"/>
    </row>
    <row r="15233" spans="2:2" ht="15.75" customHeight="1" x14ac:dyDescent="0.2">
      <c r="B15233" s="9"/>
    </row>
    <row r="15234" spans="2:2" ht="15.75" customHeight="1" x14ac:dyDescent="0.2">
      <c r="B15234" s="9"/>
    </row>
    <row r="15235" spans="2:2" ht="15.75" customHeight="1" x14ac:dyDescent="0.2">
      <c r="B15235" s="9"/>
    </row>
    <row r="15236" spans="2:2" ht="15.75" customHeight="1" x14ac:dyDescent="0.2">
      <c r="B15236" s="9"/>
    </row>
    <row r="15237" spans="2:2" ht="15.75" customHeight="1" x14ac:dyDescent="0.2">
      <c r="B15237" s="9"/>
    </row>
    <row r="15238" spans="2:2" ht="15.75" customHeight="1" x14ac:dyDescent="0.2">
      <c r="B15238" s="9"/>
    </row>
    <row r="15239" spans="2:2" ht="15.75" customHeight="1" x14ac:dyDescent="0.2">
      <c r="B15239" s="9"/>
    </row>
    <row r="15240" spans="2:2" ht="15.75" customHeight="1" x14ac:dyDescent="0.2">
      <c r="B15240" s="9"/>
    </row>
    <row r="15241" spans="2:2" ht="15.75" customHeight="1" x14ac:dyDescent="0.2">
      <c r="B15241" s="9"/>
    </row>
    <row r="15242" spans="2:2" ht="15.75" customHeight="1" x14ac:dyDescent="0.2">
      <c r="B15242" s="9"/>
    </row>
    <row r="15243" spans="2:2" ht="15.75" customHeight="1" x14ac:dyDescent="0.2">
      <c r="B15243" s="9"/>
    </row>
    <row r="15244" spans="2:2" ht="15.75" customHeight="1" x14ac:dyDescent="0.2">
      <c r="B15244" s="9"/>
    </row>
    <row r="15245" spans="2:2" ht="15.75" customHeight="1" x14ac:dyDescent="0.2">
      <c r="B15245" s="9"/>
    </row>
    <row r="15246" spans="2:2" ht="15.75" customHeight="1" x14ac:dyDescent="0.2">
      <c r="B15246" s="9"/>
    </row>
    <row r="15247" spans="2:2" ht="15.75" customHeight="1" x14ac:dyDescent="0.2">
      <c r="B15247" s="9"/>
    </row>
    <row r="15248" spans="2:2" ht="15.75" customHeight="1" x14ac:dyDescent="0.2">
      <c r="B15248" s="9"/>
    </row>
    <row r="15249" spans="2:2" ht="15.75" customHeight="1" x14ac:dyDescent="0.2">
      <c r="B15249" s="9"/>
    </row>
    <row r="15250" spans="2:2" ht="15.75" customHeight="1" x14ac:dyDescent="0.2">
      <c r="B15250" s="9"/>
    </row>
    <row r="15251" spans="2:2" ht="15.75" customHeight="1" x14ac:dyDescent="0.2">
      <c r="B15251" s="9"/>
    </row>
    <row r="15252" spans="2:2" ht="15.75" customHeight="1" x14ac:dyDescent="0.2">
      <c r="B15252" s="9"/>
    </row>
    <row r="15253" spans="2:2" ht="15.75" customHeight="1" x14ac:dyDescent="0.2">
      <c r="B15253" s="9"/>
    </row>
    <row r="15254" spans="2:2" ht="15.75" customHeight="1" x14ac:dyDescent="0.2">
      <c r="B15254" s="9"/>
    </row>
    <row r="15255" spans="2:2" ht="15.75" customHeight="1" x14ac:dyDescent="0.2">
      <c r="B15255" s="9"/>
    </row>
    <row r="15256" spans="2:2" ht="15.75" customHeight="1" x14ac:dyDescent="0.2">
      <c r="B15256" s="9"/>
    </row>
    <row r="15257" spans="2:2" ht="15.75" customHeight="1" x14ac:dyDescent="0.2">
      <c r="B15257" s="9"/>
    </row>
    <row r="15258" spans="2:2" ht="15.75" customHeight="1" x14ac:dyDescent="0.2">
      <c r="B15258" s="9"/>
    </row>
    <row r="15259" spans="2:2" ht="15.75" customHeight="1" x14ac:dyDescent="0.2">
      <c r="B15259" s="9"/>
    </row>
    <row r="15260" spans="2:2" ht="15.75" customHeight="1" x14ac:dyDescent="0.2">
      <c r="B15260" s="9"/>
    </row>
    <row r="15261" spans="2:2" ht="15.75" customHeight="1" x14ac:dyDescent="0.2">
      <c r="B15261" s="9"/>
    </row>
    <row r="15262" spans="2:2" ht="15.75" customHeight="1" x14ac:dyDescent="0.2">
      <c r="B15262" s="9"/>
    </row>
    <row r="15263" spans="2:2" ht="15.75" customHeight="1" x14ac:dyDescent="0.2">
      <c r="B15263" s="9"/>
    </row>
    <row r="15264" spans="2:2" ht="15.75" customHeight="1" x14ac:dyDescent="0.2">
      <c r="B15264" s="9"/>
    </row>
    <row r="15265" spans="2:2" ht="15.75" customHeight="1" x14ac:dyDescent="0.2">
      <c r="B15265" s="9"/>
    </row>
    <row r="15266" spans="2:2" ht="15.75" customHeight="1" x14ac:dyDescent="0.2">
      <c r="B15266" s="9"/>
    </row>
    <row r="15267" spans="2:2" ht="15.75" customHeight="1" x14ac:dyDescent="0.2">
      <c r="B15267" s="9"/>
    </row>
    <row r="15268" spans="2:2" ht="15.75" customHeight="1" x14ac:dyDescent="0.2">
      <c r="B15268" s="9"/>
    </row>
    <row r="15269" spans="2:2" ht="15.75" customHeight="1" x14ac:dyDescent="0.2">
      <c r="B15269" s="9"/>
    </row>
    <row r="15270" spans="2:2" ht="15.75" customHeight="1" x14ac:dyDescent="0.2">
      <c r="B15270" s="9"/>
    </row>
    <row r="15271" spans="2:2" ht="15.75" customHeight="1" x14ac:dyDescent="0.2">
      <c r="B15271" s="9"/>
    </row>
    <row r="15272" spans="2:2" ht="15.75" customHeight="1" x14ac:dyDescent="0.2">
      <c r="B15272" s="9"/>
    </row>
    <row r="15273" spans="2:2" ht="15.75" customHeight="1" x14ac:dyDescent="0.2">
      <c r="B15273" s="9"/>
    </row>
    <row r="15274" spans="2:2" ht="15.75" customHeight="1" x14ac:dyDescent="0.2">
      <c r="B15274" s="9"/>
    </row>
    <row r="15275" spans="2:2" ht="15.75" customHeight="1" x14ac:dyDescent="0.2">
      <c r="B15275" s="9"/>
    </row>
    <row r="15276" spans="2:2" ht="15.75" customHeight="1" x14ac:dyDescent="0.2">
      <c r="B15276" s="9"/>
    </row>
    <row r="15277" spans="2:2" ht="15.75" customHeight="1" x14ac:dyDescent="0.2">
      <c r="B15277" s="9"/>
    </row>
    <row r="15278" spans="2:2" ht="15.75" customHeight="1" x14ac:dyDescent="0.2">
      <c r="B15278" s="9"/>
    </row>
    <row r="15279" spans="2:2" ht="15.75" customHeight="1" x14ac:dyDescent="0.2">
      <c r="B15279" s="9"/>
    </row>
    <row r="15280" spans="2:2" ht="15.75" customHeight="1" x14ac:dyDescent="0.2">
      <c r="B15280" s="9"/>
    </row>
    <row r="15281" spans="2:2" ht="15.75" customHeight="1" x14ac:dyDescent="0.2">
      <c r="B15281" s="9"/>
    </row>
    <row r="15282" spans="2:2" ht="15.75" customHeight="1" x14ac:dyDescent="0.2">
      <c r="B15282" s="9"/>
    </row>
    <row r="15283" spans="2:2" ht="15.75" customHeight="1" x14ac:dyDescent="0.2">
      <c r="B15283" s="9"/>
    </row>
    <row r="15284" spans="2:2" ht="15.75" customHeight="1" x14ac:dyDescent="0.2">
      <c r="B15284" s="9"/>
    </row>
    <row r="15285" spans="2:2" ht="15.75" customHeight="1" x14ac:dyDescent="0.2">
      <c r="B15285" s="9"/>
    </row>
    <row r="15286" spans="2:2" ht="15.75" customHeight="1" x14ac:dyDescent="0.2">
      <c r="B15286" s="9"/>
    </row>
    <row r="15287" spans="2:2" ht="15.75" customHeight="1" x14ac:dyDescent="0.2">
      <c r="B15287" s="9"/>
    </row>
    <row r="15288" spans="2:2" ht="15.75" customHeight="1" x14ac:dyDescent="0.2">
      <c r="B15288" s="9"/>
    </row>
    <row r="15289" spans="2:2" ht="15.75" customHeight="1" x14ac:dyDescent="0.2">
      <c r="B15289" s="9"/>
    </row>
    <row r="15290" spans="2:2" ht="15.75" customHeight="1" x14ac:dyDescent="0.2">
      <c r="B15290" s="9"/>
    </row>
    <row r="15291" spans="2:2" ht="15.75" customHeight="1" x14ac:dyDescent="0.2">
      <c r="B15291" s="9"/>
    </row>
    <row r="15292" spans="2:2" ht="15.75" customHeight="1" x14ac:dyDescent="0.2">
      <c r="B15292" s="9"/>
    </row>
    <row r="15293" spans="2:2" ht="15.75" customHeight="1" x14ac:dyDescent="0.2">
      <c r="B15293" s="9"/>
    </row>
    <row r="15294" spans="2:2" ht="15.75" customHeight="1" x14ac:dyDescent="0.2">
      <c r="B15294" s="9"/>
    </row>
    <row r="15295" spans="2:2" ht="15.75" customHeight="1" x14ac:dyDescent="0.2">
      <c r="B15295" s="9"/>
    </row>
    <row r="15296" spans="2:2" ht="15.75" customHeight="1" x14ac:dyDescent="0.2">
      <c r="B15296" s="9"/>
    </row>
    <row r="15297" spans="2:2" ht="15.75" customHeight="1" x14ac:dyDescent="0.2">
      <c r="B15297" s="9"/>
    </row>
    <row r="15298" spans="2:2" ht="15.75" customHeight="1" x14ac:dyDescent="0.2">
      <c r="B15298" s="9"/>
    </row>
    <row r="15299" spans="2:2" ht="15.75" customHeight="1" x14ac:dyDescent="0.2">
      <c r="B15299" s="9"/>
    </row>
    <row r="15300" spans="2:2" ht="15.75" customHeight="1" x14ac:dyDescent="0.2">
      <c r="B15300" s="9"/>
    </row>
    <row r="15301" spans="2:2" ht="15.75" customHeight="1" x14ac:dyDescent="0.2">
      <c r="B15301" s="9"/>
    </row>
    <row r="15302" spans="2:2" ht="15.75" customHeight="1" x14ac:dyDescent="0.2">
      <c r="B15302" s="9"/>
    </row>
    <row r="15303" spans="2:2" ht="15.75" customHeight="1" x14ac:dyDescent="0.2">
      <c r="B15303" s="9"/>
    </row>
    <row r="15304" spans="2:2" ht="15.75" customHeight="1" x14ac:dyDescent="0.2">
      <c r="B15304" s="9"/>
    </row>
    <row r="15305" spans="2:2" ht="15.75" customHeight="1" x14ac:dyDescent="0.2">
      <c r="B15305" s="9"/>
    </row>
    <row r="15306" spans="2:2" ht="15.75" customHeight="1" x14ac:dyDescent="0.2">
      <c r="B15306" s="9"/>
    </row>
    <row r="15307" spans="2:2" ht="15.75" customHeight="1" x14ac:dyDescent="0.2">
      <c r="B15307" s="9"/>
    </row>
    <row r="15308" spans="2:2" ht="15.75" customHeight="1" x14ac:dyDescent="0.2">
      <c r="B15308" s="9"/>
    </row>
    <row r="15309" spans="2:2" ht="15.75" customHeight="1" x14ac:dyDescent="0.2">
      <c r="B15309" s="9"/>
    </row>
    <row r="15310" spans="2:2" ht="15.75" customHeight="1" x14ac:dyDescent="0.2">
      <c r="B15310" s="9"/>
    </row>
    <row r="15311" spans="2:2" ht="15.75" customHeight="1" x14ac:dyDescent="0.2">
      <c r="B15311" s="9"/>
    </row>
    <row r="15312" spans="2:2" ht="15.75" customHeight="1" x14ac:dyDescent="0.2">
      <c r="B15312" s="9"/>
    </row>
    <row r="15313" spans="2:2" ht="15.75" customHeight="1" x14ac:dyDescent="0.2">
      <c r="B15313" s="9"/>
    </row>
    <row r="15314" spans="2:2" ht="15.75" customHeight="1" x14ac:dyDescent="0.2">
      <c r="B15314" s="9"/>
    </row>
    <row r="15315" spans="2:2" ht="15.75" customHeight="1" x14ac:dyDescent="0.2">
      <c r="B15315" s="9"/>
    </row>
    <row r="15316" spans="2:2" ht="15.75" customHeight="1" x14ac:dyDescent="0.2">
      <c r="B15316" s="9"/>
    </row>
    <row r="15317" spans="2:2" ht="15.75" customHeight="1" x14ac:dyDescent="0.2">
      <c r="B15317" s="9"/>
    </row>
    <row r="15318" spans="2:2" ht="15.75" customHeight="1" x14ac:dyDescent="0.2">
      <c r="B15318" s="9"/>
    </row>
    <row r="15319" spans="2:2" ht="15.75" customHeight="1" x14ac:dyDescent="0.2">
      <c r="B15319" s="9"/>
    </row>
    <row r="15320" spans="2:2" ht="15.75" customHeight="1" x14ac:dyDescent="0.2">
      <c r="B15320" s="9"/>
    </row>
    <row r="15321" spans="2:2" ht="15.75" customHeight="1" x14ac:dyDescent="0.2">
      <c r="B15321" s="9"/>
    </row>
    <row r="15322" spans="2:2" ht="15.75" customHeight="1" x14ac:dyDescent="0.2">
      <c r="B15322" s="9"/>
    </row>
    <row r="15323" spans="2:2" ht="15.75" customHeight="1" x14ac:dyDescent="0.2">
      <c r="B15323" s="9"/>
    </row>
    <row r="15324" spans="2:2" ht="15.75" customHeight="1" x14ac:dyDescent="0.2">
      <c r="B15324" s="9"/>
    </row>
    <row r="15325" spans="2:2" ht="15.75" customHeight="1" x14ac:dyDescent="0.2">
      <c r="B15325" s="9"/>
    </row>
    <row r="15326" spans="2:2" ht="15.75" customHeight="1" x14ac:dyDescent="0.2">
      <c r="B15326" s="9"/>
    </row>
    <row r="15327" spans="2:2" ht="15.75" customHeight="1" x14ac:dyDescent="0.2">
      <c r="B15327" s="9"/>
    </row>
    <row r="15328" spans="2:2" ht="15.75" customHeight="1" x14ac:dyDescent="0.2">
      <c r="B15328" s="9"/>
    </row>
    <row r="15329" spans="2:2" ht="15.75" customHeight="1" x14ac:dyDescent="0.2">
      <c r="B15329" s="9"/>
    </row>
    <row r="15330" spans="2:2" ht="15.75" customHeight="1" x14ac:dyDescent="0.2">
      <c r="B15330" s="9"/>
    </row>
    <row r="15331" spans="2:2" ht="15.75" customHeight="1" x14ac:dyDescent="0.2">
      <c r="B15331" s="9"/>
    </row>
    <row r="15332" spans="2:2" ht="15.75" customHeight="1" x14ac:dyDescent="0.2">
      <c r="B15332" s="9"/>
    </row>
    <row r="15333" spans="2:2" ht="15.75" customHeight="1" x14ac:dyDescent="0.2">
      <c r="B15333" s="9"/>
    </row>
    <row r="15334" spans="2:2" ht="15.75" customHeight="1" x14ac:dyDescent="0.2">
      <c r="B15334" s="9"/>
    </row>
    <row r="15335" spans="2:2" ht="15.75" customHeight="1" x14ac:dyDescent="0.2">
      <c r="B15335" s="9"/>
    </row>
    <row r="15336" spans="2:2" ht="15.75" customHeight="1" x14ac:dyDescent="0.2">
      <c r="B15336" s="9"/>
    </row>
    <row r="15337" spans="2:2" ht="15.75" customHeight="1" x14ac:dyDescent="0.2">
      <c r="B15337" s="9"/>
    </row>
    <row r="15338" spans="2:2" ht="15.75" customHeight="1" x14ac:dyDescent="0.2">
      <c r="B15338" s="9"/>
    </row>
    <row r="15339" spans="2:2" ht="15.75" customHeight="1" x14ac:dyDescent="0.2">
      <c r="B15339" s="9"/>
    </row>
    <row r="15340" spans="2:2" ht="15.75" customHeight="1" x14ac:dyDescent="0.2">
      <c r="B15340" s="9"/>
    </row>
    <row r="15341" spans="2:2" ht="15.75" customHeight="1" x14ac:dyDescent="0.2">
      <c r="B15341" s="9"/>
    </row>
    <row r="15342" spans="2:2" ht="15.75" customHeight="1" x14ac:dyDescent="0.2">
      <c r="B15342" s="9"/>
    </row>
    <row r="15343" spans="2:2" ht="15.75" customHeight="1" x14ac:dyDescent="0.2">
      <c r="B15343" s="9"/>
    </row>
    <row r="15344" spans="2:2" ht="15.75" customHeight="1" x14ac:dyDescent="0.2">
      <c r="B15344" s="9"/>
    </row>
    <row r="15345" spans="2:2" ht="15.75" customHeight="1" x14ac:dyDescent="0.2">
      <c r="B15345" s="9"/>
    </row>
    <row r="15346" spans="2:2" ht="15.75" customHeight="1" x14ac:dyDescent="0.2">
      <c r="B15346" s="9"/>
    </row>
    <row r="15347" spans="2:2" ht="15.75" customHeight="1" x14ac:dyDescent="0.2">
      <c r="B15347" s="9"/>
    </row>
    <row r="15348" spans="2:2" ht="15.75" customHeight="1" x14ac:dyDescent="0.2">
      <c r="B15348" s="9"/>
    </row>
    <row r="15349" spans="2:2" ht="15.75" customHeight="1" x14ac:dyDescent="0.2">
      <c r="B15349" s="9"/>
    </row>
    <row r="15350" spans="2:2" ht="15.75" customHeight="1" x14ac:dyDescent="0.2">
      <c r="B15350" s="9"/>
    </row>
    <row r="15351" spans="2:2" ht="15.75" customHeight="1" x14ac:dyDescent="0.2">
      <c r="B15351" s="9"/>
    </row>
    <row r="15352" spans="2:2" ht="15.75" customHeight="1" x14ac:dyDescent="0.2">
      <c r="B15352" s="9"/>
    </row>
    <row r="15353" spans="2:2" ht="15.75" customHeight="1" x14ac:dyDescent="0.2">
      <c r="B15353" s="9"/>
    </row>
    <row r="15354" spans="2:2" ht="15.75" customHeight="1" x14ac:dyDescent="0.2">
      <c r="B15354" s="9"/>
    </row>
    <row r="15355" spans="2:2" ht="15.75" customHeight="1" x14ac:dyDescent="0.2">
      <c r="B15355" s="9"/>
    </row>
    <row r="15356" spans="2:2" ht="15.75" customHeight="1" x14ac:dyDescent="0.2">
      <c r="B15356" s="9"/>
    </row>
    <row r="15357" spans="2:2" ht="15.75" customHeight="1" x14ac:dyDescent="0.2">
      <c r="B15357" s="9"/>
    </row>
    <row r="15358" spans="2:2" ht="15.75" customHeight="1" x14ac:dyDescent="0.2">
      <c r="B15358" s="9"/>
    </row>
    <row r="15359" spans="2:2" ht="15.75" customHeight="1" x14ac:dyDescent="0.2">
      <c r="B15359" s="9"/>
    </row>
    <row r="15360" spans="2:2" ht="15.75" customHeight="1" x14ac:dyDescent="0.2">
      <c r="B15360" s="9"/>
    </row>
    <row r="15361" spans="2:2" ht="15.75" customHeight="1" x14ac:dyDescent="0.2">
      <c r="B15361" s="9"/>
    </row>
    <row r="15362" spans="2:2" ht="15.75" customHeight="1" x14ac:dyDescent="0.2">
      <c r="B15362" s="9"/>
    </row>
    <row r="15363" spans="2:2" ht="15.75" customHeight="1" x14ac:dyDescent="0.2">
      <c r="B15363" s="9"/>
    </row>
    <row r="15364" spans="2:2" ht="15.75" customHeight="1" x14ac:dyDescent="0.2">
      <c r="B15364" s="9"/>
    </row>
    <row r="15365" spans="2:2" ht="15.75" customHeight="1" x14ac:dyDescent="0.2">
      <c r="B15365" s="9"/>
    </row>
    <row r="15366" spans="2:2" ht="15.75" customHeight="1" x14ac:dyDescent="0.2">
      <c r="B15366" s="9"/>
    </row>
    <row r="15367" spans="2:2" ht="15.75" customHeight="1" x14ac:dyDescent="0.2">
      <c r="B15367" s="9"/>
    </row>
    <row r="15368" spans="2:2" ht="15.75" customHeight="1" x14ac:dyDescent="0.2">
      <c r="B15368" s="9"/>
    </row>
    <row r="15369" spans="2:2" ht="15.75" customHeight="1" x14ac:dyDescent="0.2">
      <c r="B15369" s="9"/>
    </row>
    <row r="15370" spans="2:2" ht="15.75" customHeight="1" x14ac:dyDescent="0.2">
      <c r="B15370" s="9"/>
    </row>
    <row r="15371" spans="2:2" ht="15.75" customHeight="1" x14ac:dyDescent="0.2">
      <c r="B15371" s="9"/>
    </row>
    <row r="15372" spans="2:2" ht="15.75" customHeight="1" x14ac:dyDescent="0.2">
      <c r="B15372" s="9"/>
    </row>
    <row r="15373" spans="2:2" ht="15.75" customHeight="1" x14ac:dyDescent="0.2">
      <c r="B15373" s="9"/>
    </row>
    <row r="15374" spans="2:2" ht="15.75" customHeight="1" x14ac:dyDescent="0.2">
      <c r="B15374" s="9"/>
    </row>
    <row r="15375" spans="2:2" ht="15.75" customHeight="1" x14ac:dyDescent="0.2">
      <c r="B15375" s="9"/>
    </row>
    <row r="15376" spans="2:2" ht="15.75" customHeight="1" x14ac:dyDescent="0.2">
      <c r="B15376" s="9"/>
    </row>
    <row r="15377" spans="2:2" ht="15.75" customHeight="1" x14ac:dyDescent="0.2">
      <c r="B15377" s="9"/>
    </row>
    <row r="15378" spans="2:2" ht="15.75" customHeight="1" x14ac:dyDescent="0.2">
      <c r="B15378" s="9"/>
    </row>
    <row r="15379" spans="2:2" ht="15.75" customHeight="1" x14ac:dyDescent="0.2">
      <c r="B15379" s="9"/>
    </row>
    <row r="15380" spans="2:2" ht="15.75" customHeight="1" x14ac:dyDescent="0.2">
      <c r="B15380" s="9"/>
    </row>
    <row r="15381" spans="2:2" ht="15.75" customHeight="1" x14ac:dyDescent="0.2">
      <c r="B15381" s="9"/>
    </row>
    <row r="15382" spans="2:2" ht="15.75" customHeight="1" x14ac:dyDescent="0.2">
      <c r="B15382" s="9"/>
    </row>
    <row r="15383" spans="2:2" ht="15.75" customHeight="1" x14ac:dyDescent="0.2">
      <c r="B15383" s="9"/>
    </row>
    <row r="15384" spans="2:2" ht="15.75" customHeight="1" x14ac:dyDescent="0.2">
      <c r="B15384" s="9"/>
    </row>
    <row r="15385" spans="2:2" ht="15.75" customHeight="1" x14ac:dyDescent="0.2">
      <c r="B15385" s="9"/>
    </row>
    <row r="15386" spans="2:2" ht="15.75" customHeight="1" x14ac:dyDescent="0.2">
      <c r="B15386" s="9"/>
    </row>
    <row r="15387" spans="2:2" ht="15.75" customHeight="1" x14ac:dyDescent="0.2">
      <c r="B15387" s="9"/>
    </row>
    <row r="15388" spans="2:2" ht="15.75" customHeight="1" x14ac:dyDescent="0.2">
      <c r="B15388" s="9"/>
    </row>
    <row r="15389" spans="2:2" ht="15.75" customHeight="1" x14ac:dyDescent="0.2">
      <c r="B15389" s="9"/>
    </row>
    <row r="15390" spans="2:2" ht="15.75" customHeight="1" x14ac:dyDescent="0.2">
      <c r="B15390" s="9"/>
    </row>
    <row r="15391" spans="2:2" ht="15.75" customHeight="1" x14ac:dyDescent="0.2">
      <c r="B15391" s="9"/>
    </row>
    <row r="15392" spans="2:2" ht="15.75" customHeight="1" x14ac:dyDescent="0.2">
      <c r="B15392" s="9"/>
    </row>
    <row r="15393" spans="2:2" ht="15.75" customHeight="1" x14ac:dyDescent="0.2">
      <c r="B15393" s="9"/>
    </row>
    <row r="15394" spans="2:2" ht="15.75" customHeight="1" x14ac:dyDescent="0.2">
      <c r="B15394" s="9"/>
    </row>
    <row r="15395" spans="2:2" ht="15.75" customHeight="1" x14ac:dyDescent="0.2">
      <c r="B15395" s="9"/>
    </row>
    <row r="15396" spans="2:2" ht="15.75" customHeight="1" x14ac:dyDescent="0.2">
      <c r="B15396" s="9"/>
    </row>
    <row r="15397" spans="2:2" ht="15.75" customHeight="1" x14ac:dyDescent="0.2">
      <c r="B15397" s="9"/>
    </row>
    <row r="15398" spans="2:2" ht="15.75" customHeight="1" x14ac:dyDescent="0.2">
      <c r="B15398" s="9"/>
    </row>
    <row r="15399" spans="2:2" ht="15.75" customHeight="1" x14ac:dyDescent="0.2">
      <c r="B15399" s="9"/>
    </row>
    <row r="15400" spans="2:2" ht="15.75" customHeight="1" x14ac:dyDescent="0.2">
      <c r="B15400" s="9"/>
    </row>
    <row r="15401" spans="2:2" ht="15.75" customHeight="1" x14ac:dyDescent="0.2">
      <c r="B15401" s="9"/>
    </row>
    <row r="15402" spans="2:2" ht="15.75" customHeight="1" x14ac:dyDescent="0.2">
      <c r="B15402" s="9"/>
    </row>
    <row r="15403" spans="2:2" ht="15.75" customHeight="1" x14ac:dyDescent="0.2">
      <c r="B15403" s="9"/>
    </row>
    <row r="15404" spans="2:2" ht="15.75" customHeight="1" x14ac:dyDescent="0.2">
      <c r="B15404" s="9"/>
    </row>
    <row r="15405" spans="2:2" ht="15.75" customHeight="1" x14ac:dyDescent="0.2">
      <c r="B15405" s="9"/>
    </row>
    <row r="15406" spans="2:2" ht="15.75" customHeight="1" x14ac:dyDescent="0.2">
      <c r="B15406" s="9"/>
    </row>
    <row r="15407" spans="2:2" ht="15.75" customHeight="1" x14ac:dyDescent="0.2">
      <c r="B15407" s="9"/>
    </row>
    <row r="15408" spans="2:2" ht="15.75" customHeight="1" x14ac:dyDescent="0.2">
      <c r="B15408" s="9"/>
    </row>
    <row r="15409" spans="2:2" ht="15.75" customHeight="1" x14ac:dyDescent="0.2">
      <c r="B15409" s="9"/>
    </row>
    <row r="15410" spans="2:2" ht="15.75" customHeight="1" x14ac:dyDescent="0.2">
      <c r="B15410" s="9"/>
    </row>
    <row r="15411" spans="2:2" ht="15.75" customHeight="1" x14ac:dyDescent="0.2">
      <c r="B15411" s="9"/>
    </row>
    <row r="15412" spans="2:2" ht="15.75" customHeight="1" x14ac:dyDescent="0.2">
      <c r="B15412" s="9"/>
    </row>
    <row r="15413" spans="2:2" ht="15.75" customHeight="1" x14ac:dyDescent="0.2">
      <c r="B15413" s="9"/>
    </row>
    <row r="15414" spans="2:2" ht="15.75" customHeight="1" x14ac:dyDescent="0.2">
      <c r="B15414" s="9"/>
    </row>
    <row r="15415" spans="2:2" ht="15.75" customHeight="1" x14ac:dyDescent="0.2">
      <c r="B15415" s="9"/>
    </row>
    <row r="15416" spans="2:2" ht="15.75" customHeight="1" x14ac:dyDescent="0.2">
      <c r="B15416" s="9"/>
    </row>
    <row r="15417" spans="2:2" ht="15.75" customHeight="1" x14ac:dyDescent="0.2">
      <c r="B15417" s="9"/>
    </row>
    <row r="15418" spans="2:2" ht="15.75" customHeight="1" x14ac:dyDescent="0.2">
      <c r="B15418" s="9"/>
    </row>
    <row r="15419" spans="2:2" ht="15.75" customHeight="1" x14ac:dyDescent="0.2">
      <c r="B15419" s="9"/>
    </row>
    <row r="15420" spans="2:2" ht="15.75" customHeight="1" x14ac:dyDescent="0.2">
      <c r="B15420" s="9"/>
    </row>
    <row r="15421" spans="2:2" ht="15.75" customHeight="1" x14ac:dyDescent="0.2">
      <c r="B15421" s="9"/>
    </row>
    <row r="15422" spans="2:2" ht="15.75" customHeight="1" x14ac:dyDescent="0.2">
      <c r="B15422" s="9"/>
    </row>
    <row r="15423" spans="2:2" ht="15.75" customHeight="1" x14ac:dyDescent="0.2">
      <c r="B15423" s="9"/>
    </row>
    <row r="15424" spans="2:2" ht="15.75" customHeight="1" x14ac:dyDescent="0.2">
      <c r="B15424" s="9"/>
    </row>
    <row r="15425" spans="2:2" ht="15.75" customHeight="1" x14ac:dyDescent="0.2">
      <c r="B15425" s="9"/>
    </row>
    <row r="15426" spans="2:2" ht="15.75" customHeight="1" x14ac:dyDescent="0.2">
      <c r="B15426" s="9"/>
    </row>
    <row r="15427" spans="2:2" ht="15.75" customHeight="1" x14ac:dyDescent="0.2">
      <c r="B15427" s="9"/>
    </row>
    <row r="15428" spans="2:2" ht="15.75" customHeight="1" x14ac:dyDescent="0.2">
      <c r="B15428" s="9"/>
    </row>
    <row r="15429" spans="2:2" ht="15.75" customHeight="1" x14ac:dyDescent="0.2">
      <c r="B15429" s="9"/>
    </row>
    <row r="15430" spans="2:2" ht="15.75" customHeight="1" x14ac:dyDescent="0.2">
      <c r="B15430" s="9"/>
    </row>
    <row r="15431" spans="2:2" ht="15.75" customHeight="1" x14ac:dyDescent="0.2">
      <c r="B15431" s="9"/>
    </row>
    <row r="15432" spans="2:2" ht="15.75" customHeight="1" x14ac:dyDescent="0.2">
      <c r="B15432" s="9"/>
    </row>
    <row r="15433" spans="2:2" ht="15.75" customHeight="1" x14ac:dyDescent="0.2">
      <c r="B15433" s="9"/>
    </row>
    <row r="15434" spans="2:2" ht="15.75" customHeight="1" x14ac:dyDescent="0.2">
      <c r="B15434" s="9"/>
    </row>
    <row r="15435" spans="2:2" ht="15.75" customHeight="1" x14ac:dyDescent="0.2">
      <c r="B15435" s="9"/>
    </row>
    <row r="15436" spans="2:2" ht="15.75" customHeight="1" x14ac:dyDescent="0.2">
      <c r="B15436" s="9"/>
    </row>
    <row r="15437" spans="2:2" ht="15.75" customHeight="1" x14ac:dyDescent="0.2">
      <c r="B15437" s="9"/>
    </row>
    <row r="15438" spans="2:2" ht="15.75" customHeight="1" x14ac:dyDescent="0.2">
      <c r="B15438" s="9"/>
    </row>
    <row r="15439" spans="2:2" ht="15.75" customHeight="1" x14ac:dyDescent="0.2">
      <c r="B15439" s="9"/>
    </row>
    <row r="15440" spans="2:2" ht="15.75" customHeight="1" x14ac:dyDescent="0.2">
      <c r="B15440" s="9"/>
    </row>
    <row r="15441" spans="2:2" ht="15.75" customHeight="1" x14ac:dyDescent="0.2">
      <c r="B15441" s="9"/>
    </row>
    <row r="15442" spans="2:2" ht="15.75" customHeight="1" x14ac:dyDescent="0.2">
      <c r="B15442" s="9"/>
    </row>
    <row r="15443" spans="2:2" ht="15.75" customHeight="1" x14ac:dyDescent="0.2">
      <c r="B15443" s="9"/>
    </row>
    <row r="15444" spans="2:2" ht="15.75" customHeight="1" x14ac:dyDescent="0.2">
      <c r="B15444" s="9"/>
    </row>
    <row r="15445" spans="2:2" ht="15.75" customHeight="1" x14ac:dyDescent="0.2">
      <c r="B15445" s="9"/>
    </row>
    <row r="15446" spans="2:2" ht="15.75" customHeight="1" x14ac:dyDescent="0.2">
      <c r="B15446" s="9"/>
    </row>
    <row r="15447" spans="2:2" ht="15.75" customHeight="1" x14ac:dyDescent="0.2">
      <c r="B15447" s="9"/>
    </row>
    <row r="15448" spans="2:2" ht="15.75" customHeight="1" x14ac:dyDescent="0.2">
      <c r="B15448" s="9"/>
    </row>
    <row r="15449" spans="2:2" ht="15.75" customHeight="1" x14ac:dyDescent="0.2">
      <c r="B15449" s="9"/>
    </row>
    <row r="15450" spans="2:2" ht="15.75" customHeight="1" x14ac:dyDescent="0.2">
      <c r="B15450" s="9"/>
    </row>
    <row r="15451" spans="2:2" ht="15.75" customHeight="1" x14ac:dyDescent="0.2">
      <c r="B15451" s="9"/>
    </row>
    <row r="15452" spans="2:2" ht="15.75" customHeight="1" x14ac:dyDescent="0.2">
      <c r="B15452" s="9"/>
    </row>
    <row r="15453" spans="2:2" ht="15.75" customHeight="1" x14ac:dyDescent="0.2">
      <c r="B15453" s="9"/>
    </row>
    <row r="15454" spans="2:2" ht="15.75" customHeight="1" x14ac:dyDescent="0.2">
      <c r="B15454" s="9"/>
    </row>
    <row r="15455" spans="2:2" ht="15.75" customHeight="1" x14ac:dyDescent="0.2">
      <c r="B15455" s="9"/>
    </row>
    <row r="15456" spans="2:2" ht="15.75" customHeight="1" x14ac:dyDescent="0.2">
      <c r="B15456" s="9"/>
    </row>
    <row r="15457" spans="2:2" ht="15.75" customHeight="1" x14ac:dyDescent="0.2">
      <c r="B15457" s="9"/>
    </row>
    <row r="15458" spans="2:2" ht="15.75" customHeight="1" x14ac:dyDescent="0.2">
      <c r="B15458" s="9"/>
    </row>
    <row r="15459" spans="2:2" ht="15.75" customHeight="1" x14ac:dyDescent="0.2">
      <c r="B15459" s="9"/>
    </row>
    <row r="15460" spans="2:2" ht="15.75" customHeight="1" x14ac:dyDescent="0.2">
      <c r="B15460" s="9"/>
    </row>
    <row r="15461" spans="2:2" ht="15.75" customHeight="1" x14ac:dyDescent="0.2">
      <c r="B15461" s="9"/>
    </row>
    <row r="15462" spans="2:2" ht="15.75" customHeight="1" x14ac:dyDescent="0.2">
      <c r="B15462" s="9"/>
    </row>
    <row r="15463" spans="2:2" ht="15.75" customHeight="1" x14ac:dyDescent="0.2">
      <c r="B15463" s="9"/>
    </row>
    <row r="15464" spans="2:2" ht="15.75" customHeight="1" x14ac:dyDescent="0.2">
      <c r="B15464" s="9"/>
    </row>
    <row r="15465" spans="2:2" ht="15.75" customHeight="1" x14ac:dyDescent="0.2">
      <c r="B15465" s="9"/>
    </row>
    <row r="15466" spans="2:2" ht="15.75" customHeight="1" x14ac:dyDescent="0.2">
      <c r="B15466" s="9"/>
    </row>
    <row r="15467" spans="2:2" ht="15.75" customHeight="1" x14ac:dyDescent="0.2">
      <c r="B15467" s="9"/>
    </row>
    <row r="15468" spans="2:2" ht="15.75" customHeight="1" x14ac:dyDescent="0.2">
      <c r="B15468" s="9"/>
    </row>
    <row r="15469" spans="2:2" ht="15.75" customHeight="1" x14ac:dyDescent="0.2">
      <c r="B15469" s="9"/>
    </row>
    <row r="15470" spans="2:2" ht="15.75" customHeight="1" x14ac:dyDescent="0.2">
      <c r="B15470" s="9"/>
    </row>
    <row r="15471" spans="2:2" ht="15.75" customHeight="1" x14ac:dyDescent="0.2">
      <c r="B15471" s="9"/>
    </row>
    <row r="15472" spans="2:2" ht="15.75" customHeight="1" x14ac:dyDescent="0.2">
      <c r="B15472" s="9"/>
    </row>
    <row r="15473" spans="2:2" ht="15.75" customHeight="1" x14ac:dyDescent="0.2">
      <c r="B15473" s="9"/>
    </row>
    <row r="15474" spans="2:2" ht="15.75" customHeight="1" x14ac:dyDescent="0.2">
      <c r="B15474" s="9"/>
    </row>
    <row r="15475" spans="2:2" ht="15.75" customHeight="1" x14ac:dyDescent="0.2">
      <c r="B15475" s="9"/>
    </row>
    <row r="15476" spans="2:2" ht="15.75" customHeight="1" x14ac:dyDescent="0.2">
      <c r="B15476" s="9"/>
    </row>
    <row r="15477" spans="2:2" ht="15.75" customHeight="1" x14ac:dyDescent="0.2">
      <c r="B15477" s="9"/>
    </row>
    <row r="15478" spans="2:2" ht="15.75" customHeight="1" x14ac:dyDescent="0.2">
      <c r="B15478" s="9"/>
    </row>
    <row r="15479" spans="2:2" ht="15.75" customHeight="1" x14ac:dyDescent="0.2">
      <c r="B15479" s="9"/>
    </row>
    <row r="15480" spans="2:2" ht="15.75" customHeight="1" x14ac:dyDescent="0.2">
      <c r="B15480" s="9"/>
    </row>
    <row r="15481" spans="2:2" ht="15.75" customHeight="1" x14ac:dyDescent="0.2">
      <c r="B15481" s="9"/>
    </row>
    <row r="15482" spans="2:2" ht="15.75" customHeight="1" x14ac:dyDescent="0.2">
      <c r="B15482" s="9"/>
    </row>
    <row r="15483" spans="2:2" ht="15.75" customHeight="1" x14ac:dyDescent="0.2">
      <c r="B15483" s="9"/>
    </row>
    <row r="15484" spans="2:2" ht="15.75" customHeight="1" x14ac:dyDescent="0.2">
      <c r="B15484" s="9"/>
    </row>
    <row r="15485" spans="2:2" ht="15.75" customHeight="1" x14ac:dyDescent="0.2">
      <c r="B15485" s="9"/>
    </row>
    <row r="15486" spans="2:2" ht="15.75" customHeight="1" x14ac:dyDescent="0.2">
      <c r="B15486" s="9"/>
    </row>
    <row r="15487" spans="2:2" ht="15.75" customHeight="1" x14ac:dyDescent="0.2">
      <c r="B15487" s="9"/>
    </row>
    <row r="15488" spans="2:2" ht="15.75" customHeight="1" x14ac:dyDescent="0.2">
      <c r="B15488" s="9"/>
    </row>
    <row r="15489" spans="2:2" ht="15.75" customHeight="1" x14ac:dyDescent="0.2">
      <c r="B15489" s="9"/>
    </row>
    <row r="15490" spans="2:2" ht="15.75" customHeight="1" x14ac:dyDescent="0.2">
      <c r="B15490" s="9"/>
    </row>
    <row r="15491" spans="2:2" ht="15.75" customHeight="1" x14ac:dyDescent="0.2">
      <c r="B15491" s="9"/>
    </row>
    <row r="15492" spans="2:2" ht="15.75" customHeight="1" x14ac:dyDescent="0.2">
      <c r="B15492" s="9"/>
    </row>
    <row r="15493" spans="2:2" ht="15.75" customHeight="1" x14ac:dyDescent="0.2">
      <c r="B15493" s="9"/>
    </row>
    <row r="15494" spans="2:2" ht="15.75" customHeight="1" x14ac:dyDescent="0.2">
      <c r="B15494" s="9"/>
    </row>
    <row r="15495" spans="2:2" ht="15.75" customHeight="1" x14ac:dyDescent="0.2">
      <c r="B15495" s="9"/>
    </row>
    <row r="15496" spans="2:2" ht="15.75" customHeight="1" x14ac:dyDescent="0.2">
      <c r="B15496" s="9"/>
    </row>
    <row r="15497" spans="2:2" ht="15.75" customHeight="1" x14ac:dyDescent="0.2">
      <c r="B15497" s="9"/>
    </row>
    <row r="15498" spans="2:2" ht="15.75" customHeight="1" x14ac:dyDescent="0.2">
      <c r="B15498" s="9"/>
    </row>
    <row r="15499" spans="2:2" ht="15.75" customHeight="1" x14ac:dyDescent="0.2">
      <c r="B15499" s="9"/>
    </row>
    <row r="15500" spans="2:2" ht="15.75" customHeight="1" x14ac:dyDescent="0.2">
      <c r="B15500" s="9"/>
    </row>
    <row r="15501" spans="2:2" ht="15.75" customHeight="1" x14ac:dyDescent="0.2">
      <c r="B15501" s="9"/>
    </row>
    <row r="15502" spans="2:2" ht="15.75" customHeight="1" x14ac:dyDescent="0.2">
      <c r="B15502" s="9"/>
    </row>
    <row r="15503" spans="2:2" ht="15.75" customHeight="1" x14ac:dyDescent="0.2">
      <c r="B15503" s="9"/>
    </row>
    <row r="15504" spans="2:2" ht="15.75" customHeight="1" x14ac:dyDescent="0.2">
      <c r="B15504" s="9"/>
    </row>
    <row r="15505" spans="2:2" ht="15.75" customHeight="1" x14ac:dyDescent="0.2">
      <c r="B15505" s="9"/>
    </row>
    <row r="15506" spans="2:2" ht="15.75" customHeight="1" x14ac:dyDescent="0.2">
      <c r="B15506" s="9"/>
    </row>
    <row r="15507" spans="2:2" ht="15.75" customHeight="1" x14ac:dyDescent="0.2">
      <c r="B15507" s="9"/>
    </row>
    <row r="15508" spans="2:2" ht="15.75" customHeight="1" x14ac:dyDescent="0.2">
      <c r="B15508" s="9"/>
    </row>
    <row r="15509" spans="2:2" ht="15.75" customHeight="1" x14ac:dyDescent="0.2">
      <c r="B15509" s="9"/>
    </row>
    <row r="15510" spans="2:2" ht="15.75" customHeight="1" x14ac:dyDescent="0.2">
      <c r="B15510" s="9"/>
    </row>
    <row r="15511" spans="2:2" ht="15.75" customHeight="1" x14ac:dyDescent="0.2">
      <c r="B15511" s="9"/>
    </row>
    <row r="15512" spans="2:2" ht="15.75" customHeight="1" x14ac:dyDescent="0.2">
      <c r="B15512" s="9"/>
    </row>
    <row r="15513" spans="2:2" ht="15.75" customHeight="1" x14ac:dyDescent="0.2">
      <c r="B15513" s="9"/>
    </row>
    <row r="15514" spans="2:2" ht="15.75" customHeight="1" x14ac:dyDescent="0.2">
      <c r="B15514" s="9"/>
    </row>
    <row r="15515" spans="2:2" ht="15.75" customHeight="1" x14ac:dyDescent="0.2">
      <c r="B15515" s="9"/>
    </row>
    <row r="15516" spans="2:2" ht="15.75" customHeight="1" x14ac:dyDescent="0.2">
      <c r="B15516" s="9"/>
    </row>
    <row r="15517" spans="2:2" ht="15.75" customHeight="1" x14ac:dyDescent="0.2">
      <c r="B15517" s="9"/>
    </row>
    <row r="15518" spans="2:2" ht="15.75" customHeight="1" x14ac:dyDescent="0.2">
      <c r="B15518" s="9"/>
    </row>
    <row r="15519" spans="2:2" ht="15.75" customHeight="1" x14ac:dyDescent="0.2">
      <c r="B15519" s="9"/>
    </row>
    <row r="15520" spans="2:2" ht="15.75" customHeight="1" x14ac:dyDescent="0.2">
      <c r="B15520" s="9"/>
    </row>
    <row r="15521" spans="2:2" ht="15.75" customHeight="1" x14ac:dyDescent="0.2">
      <c r="B15521" s="9"/>
    </row>
    <row r="15522" spans="2:2" ht="15.75" customHeight="1" x14ac:dyDescent="0.2">
      <c r="B15522" s="9"/>
    </row>
    <row r="15523" spans="2:2" ht="15.75" customHeight="1" x14ac:dyDescent="0.2">
      <c r="B15523" s="9"/>
    </row>
    <row r="15524" spans="2:2" ht="15.75" customHeight="1" x14ac:dyDescent="0.2">
      <c r="B15524" s="9"/>
    </row>
    <row r="15525" spans="2:2" ht="15.75" customHeight="1" x14ac:dyDescent="0.2">
      <c r="B15525" s="9"/>
    </row>
    <row r="15526" spans="2:2" ht="15.75" customHeight="1" x14ac:dyDescent="0.2">
      <c r="B15526" s="9"/>
    </row>
    <row r="15527" spans="2:2" ht="15.75" customHeight="1" x14ac:dyDescent="0.2">
      <c r="B15527" s="9"/>
    </row>
    <row r="15528" spans="2:2" ht="15.75" customHeight="1" x14ac:dyDescent="0.2">
      <c r="B15528" s="9"/>
    </row>
    <row r="15529" spans="2:2" ht="15.75" customHeight="1" x14ac:dyDescent="0.2">
      <c r="B15529" s="9"/>
    </row>
    <row r="15530" spans="2:2" ht="15.75" customHeight="1" x14ac:dyDescent="0.2">
      <c r="B15530" s="9"/>
    </row>
    <row r="15531" spans="2:2" ht="15.75" customHeight="1" x14ac:dyDescent="0.2">
      <c r="B15531" s="9"/>
    </row>
    <row r="15532" spans="2:2" ht="15.75" customHeight="1" x14ac:dyDescent="0.2">
      <c r="B15532" s="9"/>
    </row>
    <row r="15533" spans="2:2" ht="15.75" customHeight="1" x14ac:dyDescent="0.2">
      <c r="B15533" s="9"/>
    </row>
    <row r="15534" spans="2:2" ht="15.75" customHeight="1" x14ac:dyDescent="0.2">
      <c r="B15534" s="9"/>
    </row>
    <row r="15535" spans="2:2" ht="15.75" customHeight="1" x14ac:dyDescent="0.2">
      <c r="B15535" s="9"/>
    </row>
    <row r="15536" spans="2:2" ht="15.75" customHeight="1" x14ac:dyDescent="0.2">
      <c r="B15536" s="9"/>
    </row>
    <row r="15537" spans="2:2" ht="15.75" customHeight="1" x14ac:dyDescent="0.2">
      <c r="B15537" s="9"/>
    </row>
    <row r="15538" spans="2:2" ht="15.75" customHeight="1" x14ac:dyDescent="0.2">
      <c r="B15538" s="9"/>
    </row>
    <row r="15539" spans="2:2" ht="15.75" customHeight="1" x14ac:dyDescent="0.2">
      <c r="B15539" s="9"/>
    </row>
    <row r="15540" spans="2:2" ht="15.75" customHeight="1" x14ac:dyDescent="0.2">
      <c r="B15540" s="9"/>
    </row>
    <row r="15541" spans="2:2" ht="15.75" customHeight="1" x14ac:dyDescent="0.2">
      <c r="B15541" s="9"/>
    </row>
    <row r="15542" spans="2:2" ht="15.75" customHeight="1" x14ac:dyDescent="0.2">
      <c r="B15542" s="9"/>
    </row>
    <row r="15543" spans="2:2" ht="15.75" customHeight="1" x14ac:dyDescent="0.2">
      <c r="B15543" s="9"/>
    </row>
    <row r="15544" spans="2:2" ht="15.75" customHeight="1" x14ac:dyDescent="0.2">
      <c r="B15544" s="9"/>
    </row>
    <row r="15545" spans="2:2" ht="15.75" customHeight="1" x14ac:dyDescent="0.2">
      <c r="B15545" s="9"/>
    </row>
    <row r="15546" spans="2:2" ht="15.75" customHeight="1" x14ac:dyDescent="0.2">
      <c r="B15546" s="9"/>
    </row>
    <row r="15547" spans="2:2" ht="15.75" customHeight="1" x14ac:dyDescent="0.2">
      <c r="B15547" s="9"/>
    </row>
    <row r="15548" spans="2:2" ht="15.75" customHeight="1" x14ac:dyDescent="0.2">
      <c r="B15548" s="9"/>
    </row>
    <row r="15549" spans="2:2" ht="15.75" customHeight="1" x14ac:dyDescent="0.2">
      <c r="B15549" s="9"/>
    </row>
    <row r="15550" spans="2:2" ht="15.75" customHeight="1" x14ac:dyDescent="0.2">
      <c r="B15550" s="9"/>
    </row>
    <row r="15551" spans="2:2" ht="15.75" customHeight="1" x14ac:dyDescent="0.2">
      <c r="B15551" s="9"/>
    </row>
    <row r="15552" spans="2:2" ht="15.75" customHeight="1" x14ac:dyDescent="0.2">
      <c r="B15552" s="9"/>
    </row>
    <row r="15553" spans="2:2" ht="15.75" customHeight="1" x14ac:dyDescent="0.2">
      <c r="B15553" s="9"/>
    </row>
    <row r="15554" spans="2:2" ht="15.75" customHeight="1" x14ac:dyDescent="0.2">
      <c r="B15554" s="9"/>
    </row>
    <row r="15555" spans="2:2" ht="15.75" customHeight="1" x14ac:dyDescent="0.2">
      <c r="B15555" s="9"/>
    </row>
    <row r="15556" spans="2:2" ht="15.75" customHeight="1" x14ac:dyDescent="0.2">
      <c r="B15556" s="9"/>
    </row>
    <row r="15557" spans="2:2" ht="15.75" customHeight="1" x14ac:dyDescent="0.2">
      <c r="B15557" s="9"/>
    </row>
    <row r="15558" spans="2:2" ht="15.75" customHeight="1" x14ac:dyDescent="0.2">
      <c r="B15558" s="9"/>
    </row>
    <row r="15559" spans="2:2" ht="15.75" customHeight="1" x14ac:dyDescent="0.2">
      <c r="B15559" s="9"/>
    </row>
    <row r="15560" spans="2:2" ht="15.75" customHeight="1" x14ac:dyDescent="0.2">
      <c r="B15560" s="9"/>
    </row>
    <row r="15561" spans="2:2" ht="15.75" customHeight="1" x14ac:dyDescent="0.2">
      <c r="B15561" s="9"/>
    </row>
    <row r="15562" spans="2:2" ht="15.75" customHeight="1" x14ac:dyDescent="0.2">
      <c r="B15562" s="9"/>
    </row>
    <row r="15563" spans="2:2" ht="15.75" customHeight="1" x14ac:dyDescent="0.2">
      <c r="B15563" s="9"/>
    </row>
    <row r="15564" spans="2:2" ht="15.75" customHeight="1" x14ac:dyDescent="0.2">
      <c r="B15564" s="9"/>
    </row>
    <row r="15565" spans="2:2" ht="15.75" customHeight="1" x14ac:dyDescent="0.2">
      <c r="B15565" s="9"/>
    </row>
    <row r="15566" spans="2:2" ht="15.75" customHeight="1" x14ac:dyDescent="0.2">
      <c r="B15566" s="9"/>
    </row>
    <row r="15567" spans="2:2" ht="15.75" customHeight="1" x14ac:dyDescent="0.2">
      <c r="B15567" s="9"/>
    </row>
    <row r="15568" spans="2:2" ht="15.75" customHeight="1" x14ac:dyDescent="0.2">
      <c r="B15568" s="9"/>
    </row>
    <row r="15569" spans="2:2" ht="15.75" customHeight="1" x14ac:dyDescent="0.2">
      <c r="B15569" s="9"/>
    </row>
    <row r="15570" spans="2:2" ht="15.75" customHeight="1" x14ac:dyDescent="0.2">
      <c r="B15570" s="9"/>
    </row>
    <row r="15571" spans="2:2" ht="15.75" customHeight="1" x14ac:dyDescent="0.2">
      <c r="B15571" s="9"/>
    </row>
    <row r="15572" spans="2:2" ht="15.75" customHeight="1" x14ac:dyDescent="0.2">
      <c r="B15572" s="9"/>
    </row>
    <row r="15573" spans="2:2" ht="15.75" customHeight="1" x14ac:dyDescent="0.2">
      <c r="B15573" s="9"/>
    </row>
    <row r="15574" spans="2:2" ht="15.75" customHeight="1" x14ac:dyDescent="0.2">
      <c r="B15574" s="9"/>
    </row>
    <row r="15575" spans="2:2" ht="15.75" customHeight="1" x14ac:dyDescent="0.2">
      <c r="B15575" s="9"/>
    </row>
    <row r="15576" spans="2:2" ht="15.75" customHeight="1" x14ac:dyDescent="0.2">
      <c r="B15576" s="9"/>
    </row>
    <row r="15577" spans="2:2" ht="15.75" customHeight="1" x14ac:dyDescent="0.2">
      <c r="B15577" s="9"/>
    </row>
    <row r="15578" spans="2:2" ht="15.75" customHeight="1" x14ac:dyDescent="0.2">
      <c r="B15578" s="9"/>
    </row>
    <row r="15579" spans="2:2" ht="15.75" customHeight="1" x14ac:dyDescent="0.2">
      <c r="B15579" s="9"/>
    </row>
    <row r="15580" spans="2:2" ht="15.75" customHeight="1" x14ac:dyDescent="0.2">
      <c r="B15580" s="9"/>
    </row>
    <row r="15581" spans="2:2" ht="15.75" customHeight="1" x14ac:dyDescent="0.2">
      <c r="B15581" s="9"/>
    </row>
    <row r="15582" spans="2:2" ht="15.75" customHeight="1" x14ac:dyDescent="0.2">
      <c r="B15582" s="9"/>
    </row>
    <row r="15583" spans="2:2" ht="15.75" customHeight="1" x14ac:dyDescent="0.2">
      <c r="B15583" s="9"/>
    </row>
    <row r="15584" spans="2:2" ht="15.75" customHeight="1" x14ac:dyDescent="0.2">
      <c r="B15584" s="9"/>
    </row>
    <row r="15585" spans="2:2" ht="15.75" customHeight="1" x14ac:dyDescent="0.2">
      <c r="B15585" s="9"/>
    </row>
    <row r="15586" spans="2:2" ht="15.75" customHeight="1" x14ac:dyDescent="0.2">
      <c r="B15586" s="9"/>
    </row>
    <row r="15587" spans="2:2" ht="15.75" customHeight="1" x14ac:dyDescent="0.2">
      <c r="B15587" s="9"/>
    </row>
    <row r="15588" spans="2:2" ht="15.75" customHeight="1" x14ac:dyDescent="0.2">
      <c r="B15588" s="9"/>
    </row>
    <row r="15589" spans="2:2" ht="15.75" customHeight="1" x14ac:dyDescent="0.2">
      <c r="B15589" s="9"/>
    </row>
    <row r="15590" spans="2:2" ht="15.75" customHeight="1" x14ac:dyDescent="0.2">
      <c r="B15590" s="9"/>
    </row>
    <row r="15591" spans="2:2" ht="15.75" customHeight="1" x14ac:dyDescent="0.2">
      <c r="B15591" s="9"/>
    </row>
    <row r="15592" spans="2:2" ht="15.75" customHeight="1" x14ac:dyDescent="0.2">
      <c r="B15592" s="9"/>
    </row>
    <row r="15593" spans="2:2" ht="15.75" customHeight="1" x14ac:dyDescent="0.2">
      <c r="B15593" s="9"/>
    </row>
    <row r="15594" spans="2:2" ht="15.75" customHeight="1" x14ac:dyDescent="0.2">
      <c r="B15594" s="9"/>
    </row>
    <row r="15595" spans="2:2" ht="15.75" customHeight="1" x14ac:dyDescent="0.2">
      <c r="B15595" s="9"/>
    </row>
    <row r="15596" spans="2:2" ht="15.75" customHeight="1" x14ac:dyDescent="0.2">
      <c r="B15596" s="9"/>
    </row>
    <row r="15597" spans="2:2" ht="15.75" customHeight="1" x14ac:dyDescent="0.2">
      <c r="B15597" s="9"/>
    </row>
    <row r="15598" spans="2:2" ht="15.75" customHeight="1" x14ac:dyDescent="0.2">
      <c r="B15598" s="9"/>
    </row>
    <row r="15599" spans="2:2" ht="15.75" customHeight="1" x14ac:dyDescent="0.2">
      <c r="B15599" s="9"/>
    </row>
    <row r="15600" spans="2:2" ht="15.75" customHeight="1" x14ac:dyDescent="0.2">
      <c r="B15600" s="9"/>
    </row>
    <row r="15601" spans="2:2" ht="15.75" customHeight="1" x14ac:dyDescent="0.2">
      <c r="B15601" s="9"/>
    </row>
    <row r="15602" spans="2:2" ht="15.75" customHeight="1" x14ac:dyDescent="0.2">
      <c r="B15602" s="9"/>
    </row>
    <row r="15603" spans="2:2" ht="15.75" customHeight="1" x14ac:dyDescent="0.2">
      <c r="B15603" s="9"/>
    </row>
    <row r="15604" spans="2:2" ht="15.75" customHeight="1" x14ac:dyDescent="0.2">
      <c r="B15604" s="9"/>
    </row>
    <row r="15605" spans="2:2" ht="15.75" customHeight="1" x14ac:dyDescent="0.2">
      <c r="B15605" s="9"/>
    </row>
    <row r="15606" spans="2:2" ht="15.75" customHeight="1" x14ac:dyDescent="0.2">
      <c r="B15606" s="9"/>
    </row>
    <row r="15607" spans="2:2" ht="15.75" customHeight="1" x14ac:dyDescent="0.2">
      <c r="B15607" s="9"/>
    </row>
    <row r="15608" spans="2:2" ht="15.75" customHeight="1" x14ac:dyDescent="0.2">
      <c r="B15608" s="9"/>
    </row>
    <row r="15609" spans="2:2" ht="15.75" customHeight="1" x14ac:dyDescent="0.2">
      <c r="B15609" s="9"/>
    </row>
    <row r="15610" spans="2:2" ht="15.75" customHeight="1" x14ac:dyDescent="0.2">
      <c r="B15610" s="9"/>
    </row>
    <row r="15611" spans="2:2" ht="15.75" customHeight="1" x14ac:dyDescent="0.2">
      <c r="B15611" s="9"/>
    </row>
    <row r="15612" spans="2:2" ht="15.75" customHeight="1" x14ac:dyDescent="0.2">
      <c r="B15612" s="9"/>
    </row>
    <row r="15613" spans="2:2" ht="15.75" customHeight="1" x14ac:dyDescent="0.2">
      <c r="B15613" s="9"/>
    </row>
    <row r="15614" spans="2:2" ht="15.75" customHeight="1" x14ac:dyDescent="0.2">
      <c r="B15614" s="9"/>
    </row>
    <row r="15615" spans="2:2" ht="15.75" customHeight="1" x14ac:dyDescent="0.2">
      <c r="B15615" s="9"/>
    </row>
    <row r="15616" spans="2:2" ht="15.75" customHeight="1" x14ac:dyDescent="0.2">
      <c r="B15616" s="9"/>
    </row>
    <row r="15617" spans="2:2" ht="15.75" customHeight="1" x14ac:dyDescent="0.2">
      <c r="B15617" s="9"/>
    </row>
    <row r="15618" spans="2:2" ht="15.75" customHeight="1" x14ac:dyDescent="0.2">
      <c r="B15618" s="9"/>
    </row>
    <row r="15619" spans="2:2" ht="15.75" customHeight="1" x14ac:dyDescent="0.2">
      <c r="B15619" s="9"/>
    </row>
    <row r="15620" spans="2:2" ht="15.75" customHeight="1" x14ac:dyDescent="0.2">
      <c r="B15620" s="9"/>
    </row>
    <row r="15621" spans="2:2" ht="15.75" customHeight="1" x14ac:dyDescent="0.2">
      <c r="B15621" s="9"/>
    </row>
    <row r="15622" spans="2:2" ht="15.75" customHeight="1" x14ac:dyDescent="0.2">
      <c r="B15622" s="9"/>
    </row>
    <row r="15623" spans="2:2" ht="15.75" customHeight="1" x14ac:dyDescent="0.2">
      <c r="B15623" s="9"/>
    </row>
    <row r="15624" spans="2:2" ht="15.75" customHeight="1" x14ac:dyDescent="0.2">
      <c r="B15624" s="9"/>
    </row>
    <row r="15625" spans="2:2" ht="15.75" customHeight="1" x14ac:dyDescent="0.2">
      <c r="B15625" s="9"/>
    </row>
    <row r="15626" spans="2:2" ht="15.75" customHeight="1" x14ac:dyDescent="0.2">
      <c r="B15626" s="9"/>
    </row>
    <row r="15627" spans="2:2" ht="15.75" customHeight="1" x14ac:dyDescent="0.2">
      <c r="B15627" s="9"/>
    </row>
    <row r="15628" spans="2:2" ht="15.75" customHeight="1" x14ac:dyDescent="0.2">
      <c r="B15628" s="9"/>
    </row>
    <row r="15629" spans="2:2" ht="15.75" customHeight="1" x14ac:dyDescent="0.2">
      <c r="B15629" s="9"/>
    </row>
    <row r="15630" spans="2:2" ht="15.75" customHeight="1" x14ac:dyDescent="0.2">
      <c r="B15630" s="9"/>
    </row>
    <row r="15631" spans="2:2" ht="15.75" customHeight="1" x14ac:dyDescent="0.2">
      <c r="B15631" s="9"/>
    </row>
    <row r="15632" spans="2:2" ht="15.75" customHeight="1" x14ac:dyDescent="0.2">
      <c r="B15632" s="9"/>
    </row>
    <row r="15633" spans="2:2" ht="15.75" customHeight="1" x14ac:dyDescent="0.2">
      <c r="B15633" s="9"/>
    </row>
    <row r="15634" spans="2:2" ht="15.75" customHeight="1" x14ac:dyDescent="0.2">
      <c r="B15634" s="9"/>
    </row>
    <row r="15635" spans="2:2" ht="15.75" customHeight="1" x14ac:dyDescent="0.2">
      <c r="B15635" s="9"/>
    </row>
    <row r="15636" spans="2:2" ht="15.75" customHeight="1" x14ac:dyDescent="0.2">
      <c r="B15636" s="9"/>
    </row>
    <row r="15637" spans="2:2" ht="15.75" customHeight="1" x14ac:dyDescent="0.2">
      <c r="B15637" s="9"/>
    </row>
    <row r="15638" spans="2:2" ht="15.75" customHeight="1" x14ac:dyDescent="0.2">
      <c r="B15638" s="9"/>
    </row>
    <row r="15639" spans="2:2" ht="15.75" customHeight="1" x14ac:dyDescent="0.2">
      <c r="B15639" s="9"/>
    </row>
    <row r="15640" spans="2:2" ht="15.75" customHeight="1" x14ac:dyDescent="0.2">
      <c r="B15640" s="9"/>
    </row>
    <row r="15641" spans="2:2" ht="15.75" customHeight="1" x14ac:dyDescent="0.2">
      <c r="B15641" s="9"/>
    </row>
    <row r="15642" spans="2:2" ht="15.75" customHeight="1" x14ac:dyDescent="0.2">
      <c r="B15642" s="9"/>
    </row>
    <row r="15643" spans="2:2" ht="15.75" customHeight="1" x14ac:dyDescent="0.2">
      <c r="B15643" s="9"/>
    </row>
    <row r="15644" spans="2:2" ht="15.75" customHeight="1" x14ac:dyDescent="0.2">
      <c r="B15644" s="9"/>
    </row>
    <row r="15645" spans="2:2" ht="15.75" customHeight="1" x14ac:dyDescent="0.2">
      <c r="B15645" s="9"/>
    </row>
    <row r="15646" spans="2:2" ht="15.75" customHeight="1" x14ac:dyDescent="0.2">
      <c r="B15646" s="9"/>
    </row>
    <row r="15647" spans="2:2" ht="15.75" customHeight="1" x14ac:dyDescent="0.2">
      <c r="B15647" s="9"/>
    </row>
    <row r="15648" spans="2:2" ht="15.75" customHeight="1" x14ac:dyDescent="0.2">
      <c r="B15648" s="9"/>
    </row>
    <row r="15649" spans="2:2" ht="15.75" customHeight="1" x14ac:dyDescent="0.2">
      <c r="B15649" s="9"/>
    </row>
    <row r="15650" spans="2:2" ht="15.75" customHeight="1" x14ac:dyDescent="0.2">
      <c r="B15650" s="9"/>
    </row>
    <row r="15651" spans="2:2" ht="15.75" customHeight="1" x14ac:dyDescent="0.2">
      <c r="B15651" s="9"/>
    </row>
    <row r="15652" spans="2:2" ht="15.75" customHeight="1" x14ac:dyDescent="0.2">
      <c r="B15652" s="9"/>
    </row>
    <row r="15653" spans="2:2" ht="15.75" customHeight="1" x14ac:dyDescent="0.2">
      <c r="B15653" s="9"/>
    </row>
    <row r="15654" spans="2:2" ht="15.75" customHeight="1" x14ac:dyDescent="0.2">
      <c r="B15654" s="9"/>
    </row>
    <row r="15655" spans="2:2" ht="15.75" customHeight="1" x14ac:dyDescent="0.2">
      <c r="B15655" s="9"/>
    </row>
    <row r="15656" spans="2:2" ht="15.75" customHeight="1" x14ac:dyDescent="0.2">
      <c r="B15656" s="9"/>
    </row>
    <row r="15657" spans="2:2" ht="15.75" customHeight="1" x14ac:dyDescent="0.2">
      <c r="B15657" s="9"/>
    </row>
    <row r="15658" spans="2:2" ht="15.75" customHeight="1" x14ac:dyDescent="0.2">
      <c r="B15658" s="9"/>
    </row>
    <row r="15659" spans="2:2" ht="15.75" customHeight="1" x14ac:dyDescent="0.2">
      <c r="B15659" s="9"/>
    </row>
    <row r="15660" spans="2:2" ht="15.75" customHeight="1" x14ac:dyDescent="0.2">
      <c r="B15660" s="9"/>
    </row>
    <row r="15661" spans="2:2" ht="15.75" customHeight="1" x14ac:dyDescent="0.2">
      <c r="B15661" s="9"/>
    </row>
    <row r="15662" spans="2:2" ht="15.75" customHeight="1" x14ac:dyDescent="0.2">
      <c r="B15662" s="9"/>
    </row>
    <row r="15663" spans="2:2" ht="15.75" customHeight="1" x14ac:dyDescent="0.2">
      <c r="B15663" s="9"/>
    </row>
    <row r="15664" spans="2:2" ht="15.75" customHeight="1" x14ac:dyDescent="0.2">
      <c r="B15664" s="9"/>
    </row>
    <row r="15665" spans="2:2" ht="15.75" customHeight="1" x14ac:dyDescent="0.2">
      <c r="B15665" s="9"/>
    </row>
    <row r="15666" spans="2:2" ht="15.75" customHeight="1" x14ac:dyDescent="0.2">
      <c r="B15666" s="9"/>
    </row>
    <row r="15667" spans="2:2" ht="15.75" customHeight="1" x14ac:dyDescent="0.2">
      <c r="B15667" s="9"/>
    </row>
    <row r="15668" spans="2:2" ht="15.75" customHeight="1" x14ac:dyDescent="0.2">
      <c r="B15668" s="9"/>
    </row>
    <row r="15669" spans="2:2" ht="15.75" customHeight="1" x14ac:dyDescent="0.2">
      <c r="B15669" s="9"/>
    </row>
    <row r="15670" spans="2:2" ht="15.75" customHeight="1" x14ac:dyDescent="0.2">
      <c r="B15670" s="9"/>
    </row>
    <row r="15671" spans="2:2" ht="15.75" customHeight="1" x14ac:dyDescent="0.2">
      <c r="B15671" s="9"/>
    </row>
    <row r="15672" spans="2:2" ht="15.75" customHeight="1" x14ac:dyDescent="0.2">
      <c r="B15672" s="9"/>
    </row>
    <row r="15673" spans="2:2" ht="15.75" customHeight="1" x14ac:dyDescent="0.2">
      <c r="B15673" s="9"/>
    </row>
    <row r="15674" spans="2:2" ht="15.75" customHeight="1" x14ac:dyDescent="0.2">
      <c r="B15674" s="9"/>
    </row>
    <row r="15675" spans="2:2" ht="15.75" customHeight="1" x14ac:dyDescent="0.2">
      <c r="B15675" s="9"/>
    </row>
    <row r="15676" spans="2:2" ht="15.75" customHeight="1" x14ac:dyDescent="0.2">
      <c r="B15676" s="9"/>
    </row>
    <row r="15677" spans="2:2" ht="15.75" customHeight="1" x14ac:dyDescent="0.2">
      <c r="B15677" s="9"/>
    </row>
    <row r="15678" spans="2:2" ht="15.75" customHeight="1" x14ac:dyDescent="0.2">
      <c r="B15678" s="9"/>
    </row>
    <row r="15679" spans="2:2" ht="15.75" customHeight="1" x14ac:dyDescent="0.2">
      <c r="B15679" s="9"/>
    </row>
    <row r="15680" spans="2:2" ht="15.75" customHeight="1" x14ac:dyDescent="0.2">
      <c r="B15680" s="9"/>
    </row>
    <row r="15681" spans="2:2" ht="15.75" customHeight="1" x14ac:dyDescent="0.2">
      <c r="B15681" s="9"/>
    </row>
    <row r="15682" spans="2:2" ht="15.75" customHeight="1" x14ac:dyDescent="0.2">
      <c r="B15682" s="9"/>
    </row>
    <row r="15683" spans="2:2" ht="15.75" customHeight="1" x14ac:dyDescent="0.2">
      <c r="B15683" s="9"/>
    </row>
    <row r="15684" spans="2:2" ht="15.75" customHeight="1" x14ac:dyDescent="0.2">
      <c r="B15684" s="9"/>
    </row>
    <row r="15685" spans="2:2" ht="15.75" customHeight="1" x14ac:dyDescent="0.2">
      <c r="B15685" s="9"/>
    </row>
    <row r="15686" spans="2:2" ht="15.75" customHeight="1" x14ac:dyDescent="0.2">
      <c r="B15686" s="9"/>
    </row>
    <row r="15687" spans="2:2" ht="15.75" customHeight="1" x14ac:dyDescent="0.2">
      <c r="B15687" s="9"/>
    </row>
    <row r="15688" spans="2:2" ht="15.75" customHeight="1" x14ac:dyDescent="0.2">
      <c r="B15688" s="9"/>
    </row>
    <row r="15689" spans="2:2" ht="15.75" customHeight="1" x14ac:dyDescent="0.2">
      <c r="B15689" s="9"/>
    </row>
    <row r="15690" spans="2:2" ht="15.75" customHeight="1" x14ac:dyDescent="0.2">
      <c r="B15690" s="9"/>
    </row>
    <row r="15691" spans="2:2" ht="15.75" customHeight="1" x14ac:dyDescent="0.2">
      <c r="B15691" s="9"/>
    </row>
    <row r="15692" spans="2:2" ht="15.75" customHeight="1" x14ac:dyDescent="0.2">
      <c r="B15692" s="9"/>
    </row>
    <row r="15693" spans="2:2" ht="15.75" customHeight="1" x14ac:dyDescent="0.2">
      <c r="B15693" s="9"/>
    </row>
    <row r="15694" spans="2:2" ht="15.75" customHeight="1" x14ac:dyDescent="0.2">
      <c r="B15694" s="9"/>
    </row>
    <row r="15695" spans="2:2" ht="15.75" customHeight="1" x14ac:dyDescent="0.2">
      <c r="B15695" s="9"/>
    </row>
    <row r="15696" spans="2:2" ht="15.75" customHeight="1" x14ac:dyDescent="0.2">
      <c r="B15696" s="9"/>
    </row>
    <row r="15697" spans="2:2" ht="15.75" customHeight="1" x14ac:dyDescent="0.2">
      <c r="B15697" s="9"/>
    </row>
    <row r="15698" spans="2:2" ht="15.75" customHeight="1" x14ac:dyDescent="0.2">
      <c r="B15698" s="9"/>
    </row>
    <row r="15699" spans="2:2" ht="15.75" customHeight="1" x14ac:dyDescent="0.2">
      <c r="B15699" s="9"/>
    </row>
    <row r="15700" spans="2:2" ht="15.75" customHeight="1" x14ac:dyDescent="0.2">
      <c r="B15700" s="9"/>
    </row>
    <row r="15701" spans="2:2" ht="15.75" customHeight="1" x14ac:dyDescent="0.2">
      <c r="B15701" s="9"/>
    </row>
    <row r="15702" spans="2:2" ht="15.75" customHeight="1" x14ac:dyDescent="0.2">
      <c r="B15702" s="9"/>
    </row>
    <row r="15703" spans="2:2" ht="15.75" customHeight="1" x14ac:dyDescent="0.2">
      <c r="B15703" s="9"/>
    </row>
    <row r="15704" spans="2:2" ht="15.75" customHeight="1" x14ac:dyDescent="0.2">
      <c r="B15704" s="9"/>
    </row>
    <row r="15705" spans="2:2" ht="15.75" customHeight="1" x14ac:dyDescent="0.2">
      <c r="B15705" s="9"/>
    </row>
    <row r="15706" spans="2:2" ht="15.75" customHeight="1" x14ac:dyDescent="0.2">
      <c r="B15706" s="9"/>
    </row>
    <row r="15707" spans="2:2" ht="15.75" customHeight="1" x14ac:dyDescent="0.2">
      <c r="B15707" s="9"/>
    </row>
    <row r="15708" spans="2:2" ht="15.75" customHeight="1" x14ac:dyDescent="0.2">
      <c r="B15708" s="9"/>
    </row>
    <row r="15709" spans="2:2" ht="15.75" customHeight="1" x14ac:dyDescent="0.2">
      <c r="B15709" s="9"/>
    </row>
    <row r="15710" spans="2:2" ht="15.75" customHeight="1" x14ac:dyDescent="0.2">
      <c r="B15710" s="9"/>
    </row>
    <row r="15711" spans="2:2" ht="15.75" customHeight="1" x14ac:dyDescent="0.2">
      <c r="B15711" s="9"/>
    </row>
    <row r="15712" spans="2:2" ht="15.75" customHeight="1" x14ac:dyDescent="0.2">
      <c r="B15712" s="9"/>
    </row>
    <row r="15713" spans="2:2" ht="15.75" customHeight="1" x14ac:dyDescent="0.2">
      <c r="B15713" s="9"/>
    </row>
    <row r="15714" spans="2:2" ht="15.75" customHeight="1" x14ac:dyDescent="0.2">
      <c r="B15714" s="9"/>
    </row>
    <row r="15715" spans="2:2" ht="15.75" customHeight="1" x14ac:dyDescent="0.2">
      <c r="B15715" s="9"/>
    </row>
    <row r="15716" spans="2:2" ht="15.75" customHeight="1" x14ac:dyDescent="0.2">
      <c r="B15716" s="9"/>
    </row>
    <row r="15717" spans="2:2" ht="15.75" customHeight="1" x14ac:dyDescent="0.2">
      <c r="B15717" s="9"/>
    </row>
    <row r="15718" spans="2:2" ht="15.75" customHeight="1" x14ac:dyDescent="0.2">
      <c r="B15718" s="9"/>
    </row>
    <row r="15719" spans="2:2" ht="15.75" customHeight="1" x14ac:dyDescent="0.2">
      <c r="B15719" s="9"/>
    </row>
    <row r="15720" spans="2:2" ht="15.75" customHeight="1" x14ac:dyDescent="0.2">
      <c r="B15720" s="9"/>
    </row>
    <row r="15721" spans="2:2" ht="15.75" customHeight="1" x14ac:dyDescent="0.2">
      <c r="B15721" s="9"/>
    </row>
    <row r="15722" spans="2:2" ht="15.75" customHeight="1" x14ac:dyDescent="0.2">
      <c r="B15722" s="9"/>
    </row>
    <row r="15723" spans="2:2" ht="15.75" customHeight="1" x14ac:dyDescent="0.2">
      <c r="B15723" s="9"/>
    </row>
    <row r="15724" spans="2:2" ht="15.75" customHeight="1" x14ac:dyDescent="0.2">
      <c r="B15724" s="9"/>
    </row>
    <row r="15725" spans="2:2" ht="15.75" customHeight="1" x14ac:dyDescent="0.2">
      <c r="B15725" s="9"/>
    </row>
    <row r="15726" spans="2:2" ht="15.75" customHeight="1" x14ac:dyDescent="0.2">
      <c r="B15726" s="9"/>
    </row>
    <row r="15727" spans="2:2" ht="15.75" customHeight="1" x14ac:dyDescent="0.2">
      <c r="B15727" s="9"/>
    </row>
    <row r="15728" spans="2:2" ht="15.75" customHeight="1" x14ac:dyDescent="0.2">
      <c r="B15728" s="9"/>
    </row>
    <row r="15729" spans="2:2" ht="15.75" customHeight="1" x14ac:dyDescent="0.2">
      <c r="B15729" s="9"/>
    </row>
    <row r="15730" spans="2:2" ht="15.75" customHeight="1" x14ac:dyDescent="0.2">
      <c r="B15730" s="9"/>
    </row>
    <row r="15731" spans="2:2" ht="15.75" customHeight="1" x14ac:dyDescent="0.2">
      <c r="B15731" s="9"/>
    </row>
    <row r="15732" spans="2:2" ht="15.75" customHeight="1" x14ac:dyDescent="0.2">
      <c r="B15732" s="9"/>
    </row>
    <row r="15733" spans="2:2" ht="15.75" customHeight="1" x14ac:dyDescent="0.2">
      <c r="B15733" s="9"/>
    </row>
    <row r="15734" spans="2:2" ht="15.75" customHeight="1" x14ac:dyDescent="0.2">
      <c r="B15734" s="9"/>
    </row>
    <row r="15735" spans="2:2" ht="15.75" customHeight="1" x14ac:dyDescent="0.2">
      <c r="B15735" s="9"/>
    </row>
    <row r="15736" spans="2:2" ht="15.75" customHeight="1" x14ac:dyDescent="0.2">
      <c r="B15736" s="9"/>
    </row>
    <row r="15737" spans="2:2" ht="15.75" customHeight="1" x14ac:dyDescent="0.2">
      <c r="B15737" s="9"/>
    </row>
    <row r="15738" spans="2:2" ht="15.75" customHeight="1" x14ac:dyDescent="0.2">
      <c r="B15738" s="9"/>
    </row>
    <row r="15739" spans="2:2" ht="15.75" customHeight="1" x14ac:dyDescent="0.2">
      <c r="B15739" s="9"/>
    </row>
    <row r="15740" spans="2:2" ht="15.75" customHeight="1" x14ac:dyDescent="0.2">
      <c r="B15740" s="9"/>
    </row>
    <row r="15741" spans="2:2" ht="15.75" customHeight="1" x14ac:dyDescent="0.2">
      <c r="B15741" s="9"/>
    </row>
    <row r="15742" spans="2:2" ht="15.75" customHeight="1" x14ac:dyDescent="0.2">
      <c r="B15742" s="9"/>
    </row>
    <row r="15743" spans="2:2" ht="15.75" customHeight="1" x14ac:dyDescent="0.2">
      <c r="B15743" s="9"/>
    </row>
    <row r="15744" spans="2:2" ht="15.75" customHeight="1" x14ac:dyDescent="0.2">
      <c r="B15744" s="9"/>
    </row>
    <row r="15745" spans="2:2" ht="15.75" customHeight="1" x14ac:dyDescent="0.2">
      <c r="B15745" s="9"/>
    </row>
    <row r="15746" spans="2:2" ht="15.75" customHeight="1" x14ac:dyDescent="0.2">
      <c r="B15746" s="9"/>
    </row>
    <row r="15747" spans="2:2" ht="15.75" customHeight="1" x14ac:dyDescent="0.2">
      <c r="B15747" s="9"/>
    </row>
    <row r="15748" spans="2:2" ht="15.75" customHeight="1" x14ac:dyDescent="0.2">
      <c r="B15748" s="9"/>
    </row>
    <row r="15749" spans="2:2" ht="15.75" customHeight="1" x14ac:dyDescent="0.2">
      <c r="B15749" s="9"/>
    </row>
    <row r="15750" spans="2:2" ht="15.75" customHeight="1" x14ac:dyDescent="0.2">
      <c r="B15750" s="9"/>
    </row>
    <row r="15751" spans="2:2" ht="15.75" customHeight="1" x14ac:dyDescent="0.2">
      <c r="B15751" s="9"/>
    </row>
    <row r="15752" spans="2:2" ht="15.75" customHeight="1" x14ac:dyDescent="0.2">
      <c r="B15752" s="9"/>
    </row>
    <row r="15753" spans="2:2" ht="15.75" customHeight="1" x14ac:dyDescent="0.2">
      <c r="B15753" s="9"/>
    </row>
    <row r="15754" spans="2:2" ht="15.75" customHeight="1" x14ac:dyDescent="0.2">
      <c r="B15754" s="9"/>
    </row>
    <row r="15755" spans="2:2" ht="15.75" customHeight="1" x14ac:dyDescent="0.2">
      <c r="B15755" s="9"/>
    </row>
    <row r="15756" spans="2:2" ht="15.75" customHeight="1" x14ac:dyDescent="0.2">
      <c r="B15756" s="9"/>
    </row>
    <row r="15757" spans="2:2" ht="15.75" customHeight="1" x14ac:dyDescent="0.2">
      <c r="B15757" s="9"/>
    </row>
    <row r="15758" spans="2:2" ht="15.75" customHeight="1" x14ac:dyDescent="0.2">
      <c r="B15758" s="9"/>
    </row>
    <row r="15759" spans="2:2" ht="15.75" customHeight="1" x14ac:dyDescent="0.2">
      <c r="B15759" s="9"/>
    </row>
    <row r="15760" spans="2:2" ht="15.75" customHeight="1" x14ac:dyDescent="0.2">
      <c r="B15760" s="9"/>
    </row>
    <row r="15761" spans="2:2" ht="15.75" customHeight="1" x14ac:dyDescent="0.2">
      <c r="B15761" s="9"/>
    </row>
    <row r="15762" spans="2:2" ht="15.75" customHeight="1" x14ac:dyDescent="0.2">
      <c r="B15762" s="9"/>
    </row>
    <row r="15763" spans="2:2" ht="15.75" customHeight="1" x14ac:dyDescent="0.2">
      <c r="B15763" s="9"/>
    </row>
    <row r="15764" spans="2:2" ht="15.75" customHeight="1" x14ac:dyDescent="0.2">
      <c r="B15764" s="9"/>
    </row>
    <row r="15765" spans="2:2" ht="15.75" customHeight="1" x14ac:dyDescent="0.2">
      <c r="B15765" s="9"/>
    </row>
    <row r="15766" spans="2:2" ht="15.75" customHeight="1" x14ac:dyDescent="0.2">
      <c r="B15766" s="9"/>
    </row>
    <row r="15767" spans="2:2" ht="15.75" customHeight="1" x14ac:dyDescent="0.2">
      <c r="B15767" s="9"/>
    </row>
    <row r="15768" spans="2:2" ht="15.75" customHeight="1" x14ac:dyDescent="0.2">
      <c r="B15768" s="9"/>
    </row>
    <row r="15769" spans="2:2" ht="15.75" customHeight="1" x14ac:dyDescent="0.2">
      <c r="B15769" s="9"/>
    </row>
    <row r="15770" spans="2:2" ht="15.75" customHeight="1" x14ac:dyDescent="0.2">
      <c r="B15770" s="9"/>
    </row>
    <row r="15771" spans="2:2" ht="15.75" customHeight="1" x14ac:dyDescent="0.2">
      <c r="B15771" s="9"/>
    </row>
    <row r="15772" spans="2:2" ht="15.75" customHeight="1" x14ac:dyDescent="0.2">
      <c r="B15772" s="9"/>
    </row>
    <row r="15773" spans="2:2" ht="15.75" customHeight="1" x14ac:dyDescent="0.2">
      <c r="B15773" s="9"/>
    </row>
    <row r="15774" spans="2:2" ht="15.75" customHeight="1" x14ac:dyDescent="0.2">
      <c r="B15774" s="9"/>
    </row>
    <row r="15775" spans="2:2" ht="15.75" customHeight="1" x14ac:dyDescent="0.2">
      <c r="B15775" s="9"/>
    </row>
    <row r="15776" spans="2:2" ht="15.75" customHeight="1" x14ac:dyDescent="0.2">
      <c r="B15776" s="9"/>
    </row>
    <row r="15777" spans="2:2" ht="15.75" customHeight="1" x14ac:dyDescent="0.2">
      <c r="B15777" s="9"/>
    </row>
    <row r="15778" spans="2:2" ht="15.75" customHeight="1" x14ac:dyDescent="0.2">
      <c r="B15778" s="9"/>
    </row>
    <row r="15779" spans="2:2" ht="15.75" customHeight="1" x14ac:dyDescent="0.2">
      <c r="B15779" s="9"/>
    </row>
    <row r="15780" spans="2:2" ht="15.75" customHeight="1" x14ac:dyDescent="0.2">
      <c r="B15780" s="9"/>
    </row>
    <row r="15781" spans="2:2" ht="15.75" customHeight="1" x14ac:dyDescent="0.2">
      <c r="B15781" s="9"/>
    </row>
    <row r="15782" spans="2:2" ht="15.75" customHeight="1" x14ac:dyDescent="0.2">
      <c r="B15782" s="9"/>
    </row>
    <row r="15783" spans="2:2" ht="15.75" customHeight="1" x14ac:dyDescent="0.2">
      <c r="B15783" s="9"/>
    </row>
    <row r="15784" spans="2:2" ht="15.75" customHeight="1" x14ac:dyDescent="0.2">
      <c r="B15784" s="9"/>
    </row>
    <row r="15785" spans="2:2" ht="15.75" customHeight="1" x14ac:dyDescent="0.2">
      <c r="B15785" s="9"/>
    </row>
    <row r="15786" spans="2:2" ht="15.75" customHeight="1" x14ac:dyDescent="0.2">
      <c r="B15786" s="9"/>
    </row>
    <row r="15787" spans="2:2" ht="15.75" customHeight="1" x14ac:dyDescent="0.2">
      <c r="B15787" s="9"/>
    </row>
    <row r="15788" spans="2:2" ht="15.75" customHeight="1" x14ac:dyDescent="0.2">
      <c r="B15788" s="9"/>
    </row>
    <row r="15789" spans="2:2" ht="15.75" customHeight="1" x14ac:dyDescent="0.2">
      <c r="B15789" s="9"/>
    </row>
    <row r="15790" spans="2:2" ht="15.75" customHeight="1" x14ac:dyDescent="0.2">
      <c r="B15790" s="9"/>
    </row>
    <row r="15791" spans="2:2" ht="15.75" customHeight="1" x14ac:dyDescent="0.2">
      <c r="B15791" s="9"/>
    </row>
    <row r="15792" spans="2:2" ht="15.75" customHeight="1" x14ac:dyDescent="0.2">
      <c r="B15792" s="9"/>
    </row>
    <row r="15793" spans="2:2" ht="15.75" customHeight="1" x14ac:dyDescent="0.2">
      <c r="B15793" s="9"/>
    </row>
    <row r="15794" spans="2:2" ht="15.75" customHeight="1" x14ac:dyDescent="0.2">
      <c r="B15794" s="9"/>
    </row>
    <row r="15795" spans="2:2" ht="15.75" customHeight="1" x14ac:dyDescent="0.2">
      <c r="B15795" s="9"/>
    </row>
    <row r="15796" spans="2:2" ht="15.75" customHeight="1" x14ac:dyDescent="0.2">
      <c r="B15796" s="9"/>
    </row>
    <row r="15797" spans="2:2" ht="15.75" customHeight="1" x14ac:dyDescent="0.2">
      <c r="B15797" s="9"/>
    </row>
    <row r="15798" spans="2:2" ht="15.75" customHeight="1" x14ac:dyDescent="0.2">
      <c r="B15798" s="9"/>
    </row>
    <row r="15799" spans="2:2" ht="15.75" customHeight="1" x14ac:dyDescent="0.2">
      <c r="B15799" s="9"/>
    </row>
    <row r="15800" spans="2:2" ht="15.75" customHeight="1" x14ac:dyDescent="0.2">
      <c r="B15800" s="9"/>
    </row>
    <row r="15801" spans="2:2" ht="15.75" customHeight="1" x14ac:dyDescent="0.2">
      <c r="B15801" s="9"/>
    </row>
    <row r="15802" spans="2:2" ht="15.75" customHeight="1" x14ac:dyDescent="0.2">
      <c r="B15802" s="9"/>
    </row>
    <row r="15803" spans="2:2" ht="15.75" customHeight="1" x14ac:dyDescent="0.2">
      <c r="B15803" s="9"/>
    </row>
    <row r="15804" spans="2:2" ht="15.75" customHeight="1" x14ac:dyDescent="0.2">
      <c r="B15804" s="9"/>
    </row>
    <row r="15805" spans="2:2" ht="15.75" customHeight="1" x14ac:dyDescent="0.2">
      <c r="B15805" s="9"/>
    </row>
    <row r="15806" spans="2:2" ht="15.75" customHeight="1" x14ac:dyDescent="0.2">
      <c r="B15806" s="9"/>
    </row>
    <row r="15807" spans="2:2" ht="15.75" customHeight="1" x14ac:dyDescent="0.2">
      <c r="B15807" s="9"/>
    </row>
    <row r="15808" spans="2:2" ht="15.75" customHeight="1" x14ac:dyDescent="0.2">
      <c r="B15808" s="9"/>
    </row>
    <row r="15809" spans="2:2" ht="15.75" customHeight="1" x14ac:dyDescent="0.2">
      <c r="B15809" s="9"/>
    </row>
    <row r="15810" spans="2:2" ht="15.75" customHeight="1" x14ac:dyDescent="0.2">
      <c r="B15810" s="9"/>
    </row>
    <row r="15811" spans="2:2" ht="15.75" customHeight="1" x14ac:dyDescent="0.2">
      <c r="B15811" s="9"/>
    </row>
    <row r="15812" spans="2:2" ht="15.75" customHeight="1" x14ac:dyDescent="0.2">
      <c r="B15812" s="9"/>
    </row>
    <row r="15813" spans="2:2" ht="15.75" customHeight="1" x14ac:dyDescent="0.2">
      <c r="B15813" s="9"/>
    </row>
    <row r="15814" spans="2:2" ht="15.75" customHeight="1" x14ac:dyDescent="0.2">
      <c r="B15814" s="9"/>
    </row>
    <row r="15815" spans="2:2" ht="15.75" customHeight="1" x14ac:dyDescent="0.2">
      <c r="B15815" s="9"/>
    </row>
    <row r="15816" spans="2:2" ht="15.75" customHeight="1" x14ac:dyDescent="0.2">
      <c r="B15816" s="9"/>
    </row>
    <row r="15817" spans="2:2" ht="15.75" customHeight="1" x14ac:dyDescent="0.2">
      <c r="B15817" s="9"/>
    </row>
    <row r="15818" spans="2:2" ht="15.75" customHeight="1" x14ac:dyDescent="0.2">
      <c r="B15818" s="9"/>
    </row>
    <row r="15819" spans="2:2" ht="15.75" customHeight="1" x14ac:dyDescent="0.2">
      <c r="B15819" s="9"/>
    </row>
    <row r="15820" spans="2:2" ht="15.75" customHeight="1" x14ac:dyDescent="0.2">
      <c r="B15820" s="9"/>
    </row>
    <row r="15821" spans="2:2" ht="15.75" customHeight="1" x14ac:dyDescent="0.2">
      <c r="B15821" s="9"/>
    </row>
    <row r="15822" spans="2:2" ht="15.75" customHeight="1" x14ac:dyDescent="0.2">
      <c r="B15822" s="9"/>
    </row>
    <row r="15823" spans="2:2" ht="15.75" customHeight="1" x14ac:dyDescent="0.2">
      <c r="B15823" s="9"/>
    </row>
    <row r="15824" spans="2:2" ht="15.75" customHeight="1" x14ac:dyDescent="0.2">
      <c r="B15824" s="9"/>
    </row>
    <row r="15825" spans="2:2" ht="15.75" customHeight="1" x14ac:dyDescent="0.2">
      <c r="B15825" s="9"/>
    </row>
    <row r="15826" spans="2:2" ht="15.75" customHeight="1" x14ac:dyDescent="0.2">
      <c r="B15826" s="9"/>
    </row>
    <row r="15827" spans="2:2" ht="15.75" customHeight="1" x14ac:dyDescent="0.2">
      <c r="B15827" s="9"/>
    </row>
    <row r="15828" spans="2:2" ht="15.75" customHeight="1" x14ac:dyDescent="0.2">
      <c r="B15828" s="9"/>
    </row>
    <row r="15829" spans="2:2" ht="15.75" customHeight="1" x14ac:dyDescent="0.2">
      <c r="B15829" s="9"/>
    </row>
    <row r="15830" spans="2:2" ht="15.75" customHeight="1" x14ac:dyDescent="0.2">
      <c r="B15830" s="9"/>
    </row>
    <row r="15831" spans="2:2" ht="15.75" customHeight="1" x14ac:dyDescent="0.2">
      <c r="B15831" s="9"/>
    </row>
    <row r="15832" spans="2:2" ht="15.75" customHeight="1" x14ac:dyDescent="0.2">
      <c r="B15832" s="9"/>
    </row>
    <row r="15833" spans="2:2" ht="15.75" customHeight="1" x14ac:dyDescent="0.2">
      <c r="B15833" s="9"/>
    </row>
    <row r="15834" spans="2:2" ht="15.75" customHeight="1" x14ac:dyDescent="0.2">
      <c r="B15834" s="9"/>
    </row>
    <row r="15835" spans="2:2" ht="15.75" customHeight="1" x14ac:dyDescent="0.2">
      <c r="B15835" s="9"/>
    </row>
    <row r="15836" spans="2:2" ht="15.75" customHeight="1" x14ac:dyDescent="0.2">
      <c r="B15836" s="9"/>
    </row>
    <row r="15837" spans="2:2" ht="15.75" customHeight="1" x14ac:dyDescent="0.2">
      <c r="B15837" s="9"/>
    </row>
    <row r="15838" spans="2:2" ht="15.75" customHeight="1" x14ac:dyDescent="0.2">
      <c r="B15838" s="9"/>
    </row>
    <row r="15839" spans="2:2" ht="15.75" customHeight="1" x14ac:dyDescent="0.2">
      <c r="B15839" s="9"/>
    </row>
    <row r="15840" spans="2:2" ht="15.75" customHeight="1" x14ac:dyDescent="0.2">
      <c r="B15840" s="9"/>
    </row>
    <row r="15841" spans="2:2" ht="15.75" customHeight="1" x14ac:dyDescent="0.2">
      <c r="B15841" s="9"/>
    </row>
    <row r="15842" spans="2:2" ht="15.75" customHeight="1" x14ac:dyDescent="0.2">
      <c r="B15842" s="9"/>
    </row>
    <row r="15843" spans="2:2" ht="15.75" customHeight="1" x14ac:dyDescent="0.2">
      <c r="B15843" s="9"/>
    </row>
    <row r="15844" spans="2:2" ht="15.75" customHeight="1" x14ac:dyDescent="0.2">
      <c r="B15844" s="9"/>
    </row>
    <row r="15845" spans="2:2" ht="15.75" customHeight="1" x14ac:dyDescent="0.2">
      <c r="B15845" s="9"/>
    </row>
    <row r="15846" spans="2:2" ht="15.75" customHeight="1" x14ac:dyDescent="0.2">
      <c r="B15846" s="9"/>
    </row>
    <row r="15847" spans="2:2" ht="15.75" customHeight="1" x14ac:dyDescent="0.2">
      <c r="B15847" s="9"/>
    </row>
    <row r="15848" spans="2:2" ht="15.75" customHeight="1" x14ac:dyDescent="0.2">
      <c r="B15848" s="9"/>
    </row>
    <row r="15849" spans="2:2" ht="15.75" customHeight="1" x14ac:dyDescent="0.2">
      <c r="B15849" s="9"/>
    </row>
    <row r="15850" spans="2:2" ht="15.75" customHeight="1" x14ac:dyDescent="0.2">
      <c r="B15850" s="9"/>
    </row>
    <row r="15851" spans="2:2" ht="15.75" customHeight="1" x14ac:dyDescent="0.2">
      <c r="B15851" s="9"/>
    </row>
    <row r="15852" spans="2:2" ht="15.75" customHeight="1" x14ac:dyDescent="0.2">
      <c r="B15852" s="9"/>
    </row>
    <row r="15853" spans="2:2" ht="15.75" customHeight="1" x14ac:dyDescent="0.2">
      <c r="B15853" s="9"/>
    </row>
    <row r="15854" spans="2:2" ht="15.75" customHeight="1" x14ac:dyDescent="0.2">
      <c r="B15854" s="9"/>
    </row>
    <row r="15855" spans="2:2" ht="15.75" customHeight="1" x14ac:dyDescent="0.2">
      <c r="B15855" s="9"/>
    </row>
    <row r="15856" spans="2:2" ht="15.75" customHeight="1" x14ac:dyDescent="0.2">
      <c r="B15856" s="9"/>
    </row>
    <row r="15857" spans="2:2" ht="15.75" customHeight="1" x14ac:dyDescent="0.2">
      <c r="B15857" s="9"/>
    </row>
    <row r="15858" spans="2:2" ht="15.75" customHeight="1" x14ac:dyDescent="0.2">
      <c r="B15858" s="9"/>
    </row>
    <row r="15859" spans="2:2" ht="15.75" customHeight="1" x14ac:dyDescent="0.2">
      <c r="B15859" s="9"/>
    </row>
    <row r="15860" spans="2:2" ht="15.75" customHeight="1" x14ac:dyDescent="0.2">
      <c r="B15860" s="9"/>
    </row>
    <row r="15861" spans="2:2" ht="15.75" customHeight="1" x14ac:dyDescent="0.2">
      <c r="B15861" s="9"/>
    </row>
    <row r="15862" spans="2:2" ht="15.75" customHeight="1" x14ac:dyDescent="0.2">
      <c r="B15862" s="9"/>
    </row>
    <row r="15863" spans="2:2" ht="15.75" customHeight="1" x14ac:dyDescent="0.2">
      <c r="B15863" s="9"/>
    </row>
    <row r="15864" spans="2:2" ht="15.75" customHeight="1" x14ac:dyDescent="0.2">
      <c r="B15864" s="9"/>
    </row>
    <row r="15865" spans="2:2" ht="15.75" customHeight="1" x14ac:dyDescent="0.2">
      <c r="B15865" s="9"/>
    </row>
    <row r="15866" spans="2:2" ht="15.75" customHeight="1" x14ac:dyDescent="0.2">
      <c r="B15866" s="9"/>
    </row>
    <row r="15867" spans="2:2" ht="15.75" customHeight="1" x14ac:dyDescent="0.2">
      <c r="B15867" s="9"/>
    </row>
    <row r="15868" spans="2:2" ht="15.75" customHeight="1" x14ac:dyDescent="0.2">
      <c r="B15868" s="9"/>
    </row>
    <row r="15869" spans="2:2" ht="15.75" customHeight="1" x14ac:dyDescent="0.2">
      <c r="B15869" s="9"/>
    </row>
    <row r="15870" spans="2:2" ht="15.75" customHeight="1" x14ac:dyDescent="0.2">
      <c r="B15870" s="9"/>
    </row>
    <row r="15871" spans="2:2" ht="15.75" customHeight="1" x14ac:dyDescent="0.2">
      <c r="B15871" s="9"/>
    </row>
    <row r="15872" spans="2:2" ht="15.75" customHeight="1" x14ac:dyDescent="0.2">
      <c r="B15872" s="9"/>
    </row>
    <row r="15873" spans="2:2" ht="15.75" customHeight="1" x14ac:dyDescent="0.2">
      <c r="B15873" s="9"/>
    </row>
    <row r="15874" spans="2:2" ht="15.75" customHeight="1" x14ac:dyDescent="0.2">
      <c r="B15874" s="9"/>
    </row>
    <row r="15875" spans="2:2" ht="15.75" customHeight="1" x14ac:dyDescent="0.2">
      <c r="B15875" s="9"/>
    </row>
    <row r="15876" spans="2:2" ht="15.75" customHeight="1" x14ac:dyDescent="0.2">
      <c r="B15876" s="9"/>
    </row>
    <row r="15877" spans="2:2" ht="15.75" customHeight="1" x14ac:dyDescent="0.2">
      <c r="B15877" s="9"/>
    </row>
    <row r="15878" spans="2:2" ht="15.75" customHeight="1" x14ac:dyDescent="0.2">
      <c r="B15878" s="9"/>
    </row>
    <row r="15879" spans="2:2" ht="15.75" customHeight="1" x14ac:dyDescent="0.2">
      <c r="B15879" s="9"/>
    </row>
    <row r="15880" spans="2:2" ht="15.75" customHeight="1" x14ac:dyDescent="0.2">
      <c r="B15880" s="9"/>
    </row>
    <row r="15881" spans="2:2" ht="15.75" customHeight="1" x14ac:dyDescent="0.2">
      <c r="B15881" s="9"/>
    </row>
    <row r="15882" spans="2:2" ht="15.75" customHeight="1" x14ac:dyDescent="0.2">
      <c r="B15882" s="9"/>
    </row>
    <row r="15883" spans="2:2" ht="15.75" customHeight="1" x14ac:dyDescent="0.2">
      <c r="B15883" s="9"/>
    </row>
    <row r="15884" spans="2:2" ht="15.75" customHeight="1" x14ac:dyDescent="0.2">
      <c r="B15884" s="9"/>
    </row>
    <row r="15885" spans="2:2" ht="15.75" customHeight="1" x14ac:dyDescent="0.2">
      <c r="B15885" s="9"/>
    </row>
    <row r="15886" spans="2:2" ht="15.75" customHeight="1" x14ac:dyDescent="0.2">
      <c r="B15886" s="9"/>
    </row>
    <row r="15887" spans="2:2" ht="15.75" customHeight="1" x14ac:dyDescent="0.2">
      <c r="B15887" s="9"/>
    </row>
    <row r="15888" spans="2:2" ht="15.75" customHeight="1" x14ac:dyDescent="0.2">
      <c r="B15888" s="9"/>
    </row>
    <row r="15889" spans="2:2" ht="15.75" customHeight="1" x14ac:dyDescent="0.2">
      <c r="B15889" s="9"/>
    </row>
    <row r="15890" spans="2:2" ht="15.75" customHeight="1" x14ac:dyDescent="0.2">
      <c r="B15890" s="9"/>
    </row>
    <row r="15891" spans="2:2" ht="15.75" customHeight="1" x14ac:dyDescent="0.2">
      <c r="B15891" s="9"/>
    </row>
    <row r="15892" spans="2:2" ht="15.75" customHeight="1" x14ac:dyDescent="0.2">
      <c r="B15892" s="9"/>
    </row>
    <row r="15893" spans="2:2" ht="15.75" customHeight="1" x14ac:dyDescent="0.2">
      <c r="B15893" s="9"/>
    </row>
    <row r="15894" spans="2:2" ht="15.75" customHeight="1" x14ac:dyDescent="0.2">
      <c r="B15894" s="9"/>
    </row>
    <row r="15895" spans="2:2" ht="15.75" customHeight="1" x14ac:dyDescent="0.2">
      <c r="B15895" s="9"/>
    </row>
    <row r="15896" spans="2:2" ht="15.75" customHeight="1" x14ac:dyDescent="0.2">
      <c r="B15896" s="9"/>
    </row>
    <row r="15897" spans="2:2" ht="15.75" customHeight="1" x14ac:dyDescent="0.2">
      <c r="B15897" s="9"/>
    </row>
    <row r="15898" spans="2:2" ht="15.75" customHeight="1" x14ac:dyDescent="0.2">
      <c r="B15898" s="9"/>
    </row>
    <row r="15899" spans="2:2" ht="15.75" customHeight="1" x14ac:dyDescent="0.2">
      <c r="B15899" s="9"/>
    </row>
    <row r="15900" spans="2:2" ht="15.75" customHeight="1" x14ac:dyDescent="0.2">
      <c r="B15900" s="9"/>
    </row>
    <row r="15901" spans="2:2" ht="15.75" customHeight="1" x14ac:dyDescent="0.2">
      <c r="B15901" s="9"/>
    </row>
    <row r="15902" spans="2:2" ht="15.75" customHeight="1" x14ac:dyDescent="0.2">
      <c r="B15902" s="9"/>
    </row>
    <row r="15903" spans="2:2" ht="15.75" customHeight="1" x14ac:dyDescent="0.2">
      <c r="B15903" s="9"/>
    </row>
    <row r="15904" spans="2:2" ht="15.75" customHeight="1" x14ac:dyDescent="0.2">
      <c r="B15904" s="9"/>
    </row>
    <row r="15905" spans="2:2" ht="15.75" customHeight="1" x14ac:dyDescent="0.2">
      <c r="B15905" s="9"/>
    </row>
    <row r="15906" spans="2:2" ht="15.75" customHeight="1" x14ac:dyDescent="0.2">
      <c r="B15906" s="9"/>
    </row>
    <row r="15907" spans="2:2" ht="15.75" customHeight="1" x14ac:dyDescent="0.2">
      <c r="B15907" s="9"/>
    </row>
    <row r="15908" spans="2:2" ht="15.75" customHeight="1" x14ac:dyDescent="0.2">
      <c r="B15908" s="9"/>
    </row>
    <row r="15909" spans="2:2" ht="15.75" customHeight="1" x14ac:dyDescent="0.2">
      <c r="B15909" s="9"/>
    </row>
    <row r="15910" spans="2:2" ht="15.75" customHeight="1" x14ac:dyDescent="0.2">
      <c r="B15910" s="9"/>
    </row>
    <row r="15911" spans="2:2" ht="15.75" customHeight="1" x14ac:dyDescent="0.2">
      <c r="B15911" s="9"/>
    </row>
    <row r="15912" spans="2:2" ht="15.75" customHeight="1" x14ac:dyDescent="0.2">
      <c r="B15912" s="9"/>
    </row>
    <row r="15913" spans="2:2" ht="15.75" customHeight="1" x14ac:dyDescent="0.2">
      <c r="B15913" s="9"/>
    </row>
    <row r="15914" spans="2:2" ht="15.75" customHeight="1" x14ac:dyDescent="0.2">
      <c r="B15914" s="9"/>
    </row>
    <row r="15915" spans="2:2" ht="15.75" customHeight="1" x14ac:dyDescent="0.2">
      <c r="B15915" s="9"/>
    </row>
    <row r="15916" spans="2:2" ht="15.75" customHeight="1" x14ac:dyDescent="0.2">
      <c r="B15916" s="9"/>
    </row>
    <row r="15917" spans="2:2" ht="15.75" customHeight="1" x14ac:dyDescent="0.2">
      <c r="B15917" s="9"/>
    </row>
    <row r="15918" spans="2:2" ht="15.75" customHeight="1" x14ac:dyDescent="0.2">
      <c r="B15918" s="9"/>
    </row>
    <row r="15919" spans="2:2" ht="15.75" customHeight="1" x14ac:dyDescent="0.2">
      <c r="B15919" s="9"/>
    </row>
    <row r="15920" spans="2:2" ht="15.75" customHeight="1" x14ac:dyDescent="0.2">
      <c r="B15920" s="9"/>
    </row>
    <row r="15921" spans="2:2" ht="15.75" customHeight="1" x14ac:dyDescent="0.2">
      <c r="B15921" s="9"/>
    </row>
    <row r="15922" spans="2:2" ht="15.75" customHeight="1" x14ac:dyDescent="0.2">
      <c r="B15922" s="9"/>
    </row>
    <row r="15923" spans="2:2" ht="15.75" customHeight="1" x14ac:dyDescent="0.2">
      <c r="B15923" s="9"/>
    </row>
    <row r="15924" spans="2:2" ht="15.75" customHeight="1" x14ac:dyDescent="0.2">
      <c r="B15924" s="9"/>
    </row>
    <row r="15925" spans="2:2" ht="15.75" customHeight="1" x14ac:dyDescent="0.2">
      <c r="B15925" s="9"/>
    </row>
    <row r="15926" spans="2:2" ht="15.75" customHeight="1" x14ac:dyDescent="0.2">
      <c r="B15926" s="9"/>
    </row>
    <row r="15927" spans="2:2" ht="15.75" customHeight="1" x14ac:dyDescent="0.2">
      <c r="B15927" s="9"/>
    </row>
    <row r="15928" spans="2:2" ht="15.75" customHeight="1" x14ac:dyDescent="0.2">
      <c r="B15928" s="9"/>
    </row>
    <row r="15929" spans="2:2" ht="15.75" customHeight="1" x14ac:dyDescent="0.2">
      <c r="B15929" s="9"/>
    </row>
    <row r="15930" spans="2:2" ht="15.75" customHeight="1" x14ac:dyDescent="0.2">
      <c r="B15930" s="9"/>
    </row>
    <row r="15931" spans="2:2" ht="15.75" customHeight="1" x14ac:dyDescent="0.2">
      <c r="B15931" s="9"/>
    </row>
    <row r="15932" spans="2:2" ht="15.75" customHeight="1" x14ac:dyDescent="0.2">
      <c r="B15932" s="9"/>
    </row>
    <row r="15933" spans="2:2" ht="15.75" customHeight="1" x14ac:dyDescent="0.2">
      <c r="B15933" s="9"/>
    </row>
    <row r="15934" spans="2:2" ht="15.75" customHeight="1" x14ac:dyDescent="0.2">
      <c r="B15934" s="9"/>
    </row>
    <row r="15935" spans="2:2" ht="15.75" customHeight="1" x14ac:dyDescent="0.2">
      <c r="B15935" s="9"/>
    </row>
    <row r="15936" spans="2:2" ht="15.75" customHeight="1" x14ac:dyDescent="0.2">
      <c r="B15936" s="9"/>
    </row>
    <row r="15937" spans="2:2" ht="15.75" customHeight="1" x14ac:dyDescent="0.2">
      <c r="B15937" s="9"/>
    </row>
    <row r="15938" spans="2:2" ht="15.75" customHeight="1" x14ac:dyDescent="0.2">
      <c r="B15938" s="9"/>
    </row>
    <row r="15939" spans="2:2" ht="15.75" customHeight="1" x14ac:dyDescent="0.2">
      <c r="B15939" s="9"/>
    </row>
    <row r="15940" spans="2:2" ht="15.75" customHeight="1" x14ac:dyDescent="0.2">
      <c r="B15940" s="9"/>
    </row>
    <row r="15941" spans="2:2" ht="15.75" customHeight="1" x14ac:dyDescent="0.2">
      <c r="B15941" s="9"/>
    </row>
    <row r="15942" spans="2:2" ht="15.75" customHeight="1" x14ac:dyDescent="0.2">
      <c r="B15942" s="9"/>
    </row>
    <row r="15943" spans="2:2" ht="15.75" customHeight="1" x14ac:dyDescent="0.2">
      <c r="B15943" s="9"/>
    </row>
    <row r="15944" spans="2:2" ht="15.75" customHeight="1" x14ac:dyDescent="0.2">
      <c r="B15944" s="9"/>
    </row>
    <row r="15945" spans="2:2" ht="15.75" customHeight="1" x14ac:dyDescent="0.2">
      <c r="B15945" s="9"/>
    </row>
    <row r="15946" spans="2:2" ht="15.75" customHeight="1" x14ac:dyDescent="0.2">
      <c r="B15946" s="9"/>
    </row>
    <row r="15947" spans="2:2" ht="15.75" customHeight="1" x14ac:dyDescent="0.2">
      <c r="B15947" s="9"/>
    </row>
    <row r="15948" spans="2:2" ht="15.75" customHeight="1" x14ac:dyDescent="0.2">
      <c r="B15948" s="9"/>
    </row>
    <row r="15949" spans="2:2" ht="15.75" customHeight="1" x14ac:dyDescent="0.2">
      <c r="B15949" s="9"/>
    </row>
    <row r="15950" spans="2:2" ht="15.75" customHeight="1" x14ac:dyDescent="0.2">
      <c r="B15950" s="9"/>
    </row>
    <row r="15951" spans="2:2" ht="15.75" customHeight="1" x14ac:dyDescent="0.2">
      <c r="B15951" s="9"/>
    </row>
    <row r="15952" spans="2:2" ht="15.75" customHeight="1" x14ac:dyDescent="0.2">
      <c r="B15952" s="9"/>
    </row>
    <row r="15953" spans="2:2" ht="15.75" customHeight="1" x14ac:dyDescent="0.2">
      <c r="B15953" s="9"/>
    </row>
    <row r="15954" spans="2:2" ht="15.75" customHeight="1" x14ac:dyDescent="0.2">
      <c r="B15954" s="9"/>
    </row>
    <row r="15955" spans="2:2" ht="15.75" customHeight="1" x14ac:dyDescent="0.2">
      <c r="B15955" s="9"/>
    </row>
    <row r="15956" spans="2:2" ht="15.75" customHeight="1" x14ac:dyDescent="0.2">
      <c r="B15956" s="9"/>
    </row>
    <row r="15957" spans="2:2" ht="15.75" customHeight="1" x14ac:dyDescent="0.2">
      <c r="B15957" s="9"/>
    </row>
    <row r="15958" spans="2:2" ht="15.75" customHeight="1" x14ac:dyDescent="0.2">
      <c r="B15958" s="9"/>
    </row>
    <row r="15959" spans="2:2" ht="15.75" customHeight="1" x14ac:dyDescent="0.2">
      <c r="B15959" s="9"/>
    </row>
    <row r="15960" spans="2:2" ht="15.75" customHeight="1" x14ac:dyDescent="0.2">
      <c r="B15960" s="9"/>
    </row>
    <row r="15961" spans="2:2" ht="15.75" customHeight="1" x14ac:dyDescent="0.2">
      <c r="B15961" s="9"/>
    </row>
    <row r="15962" spans="2:2" ht="15.75" customHeight="1" x14ac:dyDescent="0.2">
      <c r="B15962" s="9"/>
    </row>
    <row r="15963" spans="2:2" ht="15.75" customHeight="1" x14ac:dyDescent="0.2">
      <c r="B15963" s="9"/>
    </row>
    <row r="15964" spans="2:2" ht="15.75" customHeight="1" x14ac:dyDescent="0.2">
      <c r="B15964" s="9"/>
    </row>
    <row r="15965" spans="2:2" ht="15.75" customHeight="1" x14ac:dyDescent="0.2">
      <c r="B15965" s="9"/>
    </row>
    <row r="15966" spans="2:2" ht="15.75" customHeight="1" x14ac:dyDescent="0.2">
      <c r="B15966" s="9"/>
    </row>
    <row r="15967" spans="2:2" ht="15.75" customHeight="1" x14ac:dyDescent="0.2">
      <c r="B15967" s="9"/>
    </row>
    <row r="15968" spans="2:2" ht="15.75" customHeight="1" x14ac:dyDescent="0.2">
      <c r="B15968" s="9"/>
    </row>
    <row r="15969" spans="2:2" ht="15.75" customHeight="1" x14ac:dyDescent="0.2">
      <c r="B15969" s="9"/>
    </row>
    <row r="15970" spans="2:2" ht="15.75" customHeight="1" x14ac:dyDescent="0.2">
      <c r="B15970" s="9"/>
    </row>
    <row r="15971" spans="2:2" ht="15.75" customHeight="1" x14ac:dyDescent="0.2">
      <c r="B15971" s="9"/>
    </row>
    <row r="15972" spans="2:2" ht="15.75" customHeight="1" x14ac:dyDescent="0.2">
      <c r="B15972" s="9"/>
    </row>
    <row r="15973" spans="2:2" ht="15.75" customHeight="1" x14ac:dyDescent="0.2">
      <c r="B15973" s="9"/>
    </row>
    <row r="15974" spans="2:2" ht="15.75" customHeight="1" x14ac:dyDescent="0.2">
      <c r="B15974" s="9"/>
    </row>
    <row r="15975" spans="2:2" ht="15.75" customHeight="1" x14ac:dyDescent="0.2">
      <c r="B15975" s="9"/>
    </row>
    <row r="15976" spans="2:2" ht="15.75" customHeight="1" x14ac:dyDescent="0.2">
      <c r="B15976" s="9"/>
    </row>
    <row r="15977" spans="2:2" ht="15.75" customHeight="1" x14ac:dyDescent="0.2">
      <c r="B15977" s="9"/>
    </row>
    <row r="15978" spans="2:2" ht="15.75" customHeight="1" x14ac:dyDescent="0.2">
      <c r="B15978" s="9"/>
    </row>
    <row r="15979" spans="2:2" ht="15.75" customHeight="1" x14ac:dyDescent="0.2">
      <c r="B15979" s="9"/>
    </row>
    <row r="15980" spans="2:2" ht="15.75" customHeight="1" x14ac:dyDescent="0.2">
      <c r="B15980" s="9"/>
    </row>
    <row r="15981" spans="2:2" ht="15.75" customHeight="1" x14ac:dyDescent="0.2">
      <c r="B15981" s="9"/>
    </row>
    <row r="15982" spans="2:2" ht="15.75" customHeight="1" x14ac:dyDescent="0.2">
      <c r="B15982" s="9"/>
    </row>
    <row r="15983" spans="2:2" ht="15.75" customHeight="1" x14ac:dyDescent="0.2">
      <c r="B15983" s="9"/>
    </row>
    <row r="15984" spans="2:2" ht="15.75" customHeight="1" x14ac:dyDescent="0.2">
      <c r="B15984" s="9"/>
    </row>
    <row r="15985" spans="2:2" ht="15.75" customHeight="1" x14ac:dyDescent="0.2">
      <c r="B15985" s="9"/>
    </row>
    <row r="15986" spans="2:2" ht="15.75" customHeight="1" x14ac:dyDescent="0.2">
      <c r="B15986" s="9"/>
    </row>
    <row r="15987" spans="2:2" ht="15.75" customHeight="1" x14ac:dyDescent="0.2">
      <c r="B15987" s="9"/>
    </row>
    <row r="15988" spans="2:2" ht="15.75" customHeight="1" x14ac:dyDescent="0.2">
      <c r="B15988" s="9"/>
    </row>
    <row r="15989" spans="2:2" ht="15.75" customHeight="1" x14ac:dyDescent="0.2">
      <c r="B15989" s="9"/>
    </row>
    <row r="15990" spans="2:2" ht="15.75" customHeight="1" x14ac:dyDescent="0.2">
      <c r="B15990" s="9"/>
    </row>
    <row r="15991" spans="2:2" ht="15.75" customHeight="1" x14ac:dyDescent="0.2">
      <c r="B15991" s="9"/>
    </row>
    <row r="15992" spans="2:2" ht="15.75" customHeight="1" x14ac:dyDescent="0.2">
      <c r="B15992" s="9"/>
    </row>
    <row r="15993" spans="2:2" ht="15.75" customHeight="1" x14ac:dyDescent="0.2">
      <c r="B15993" s="9"/>
    </row>
    <row r="15994" spans="2:2" ht="15.75" customHeight="1" x14ac:dyDescent="0.2">
      <c r="B15994" s="9"/>
    </row>
    <row r="15995" spans="2:2" ht="15.75" customHeight="1" x14ac:dyDescent="0.2">
      <c r="B15995" s="9"/>
    </row>
    <row r="15996" spans="2:2" ht="15.75" customHeight="1" x14ac:dyDescent="0.2">
      <c r="B15996" s="9"/>
    </row>
    <row r="15997" spans="2:2" ht="15.75" customHeight="1" x14ac:dyDescent="0.2">
      <c r="B15997" s="9"/>
    </row>
    <row r="15998" spans="2:2" ht="15.75" customHeight="1" x14ac:dyDescent="0.2">
      <c r="B15998" s="9"/>
    </row>
    <row r="15999" spans="2:2" ht="15.75" customHeight="1" x14ac:dyDescent="0.2">
      <c r="B15999" s="9"/>
    </row>
    <row r="16000" spans="2:2" ht="15.75" customHeight="1" x14ac:dyDescent="0.2">
      <c r="B16000" s="9"/>
    </row>
    <row r="16001" spans="2:2" ht="15.75" customHeight="1" x14ac:dyDescent="0.2">
      <c r="B16001" s="9"/>
    </row>
    <row r="16002" spans="2:2" ht="15.75" customHeight="1" x14ac:dyDescent="0.2">
      <c r="B16002" s="9"/>
    </row>
    <row r="16003" spans="2:2" ht="15.75" customHeight="1" x14ac:dyDescent="0.2">
      <c r="B16003" s="9"/>
    </row>
    <row r="16004" spans="2:2" ht="15.75" customHeight="1" x14ac:dyDescent="0.2">
      <c r="B16004" s="9"/>
    </row>
    <row r="16005" spans="2:2" ht="15.75" customHeight="1" x14ac:dyDescent="0.2">
      <c r="B16005" s="9"/>
    </row>
    <row r="16006" spans="2:2" ht="15.75" customHeight="1" x14ac:dyDescent="0.2">
      <c r="B16006" s="9"/>
    </row>
    <row r="16007" spans="2:2" ht="15.75" customHeight="1" x14ac:dyDescent="0.2">
      <c r="B16007" s="9"/>
    </row>
    <row r="16008" spans="2:2" ht="15.75" customHeight="1" x14ac:dyDescent="0.2">
      <c r="B16008" s="9"/>
    </row>
    <row r="16009" spans="2:2" ht="15.75" customHeight="1" x14ac:dyDescent="0.2">
      <c r="B16009" s="9"/>
    </row>
    <row r="16010" spans="2:2" ht="15.75" customHeight="1" x14ac:dyDescent="0.2">
      <c r="B16010" s="9"/>
    </row>
    <row r="16011" spans="2:2" ht="15.75" customHeight="1" x14ac:dyDescent="0.2">
      <c r="B16011" s="9"/>
    </row>
    <row r="16012" spans="2:2" ht="15.75" customHeight="1" x14ac:dyDescent="0.2">
      <c r="B16012" s="9"/>
    </row>
    <row r="16013" spans="2:2" ht="15.75" customHeight="1" x14ac:dyDescent="0.2">
      <c r="B16013" s="9"/>
    </row>
    <row r="16014" spans="2:2" ht="15.75" customHeight="1" x14ac:dyDescent="0.2">
      <c r="B16014" s="9"/>
    </row>
    <row r="16015" spans="2:2" ht="15.75" customHeight="1" x14ac:dyDescent="0.2">
      <c r="B16015" s="9"/>
    </row>
    <row r="16016" spans="2:2" ht="15.75" customHeight="1" x14ac:dyDescent="0.2">
      <c r="B16016" s="9"/>
    </row>
    <row r="16017" spans="2:2" ht="15.75" customHeight="1" x14ac:dyDescent="0.2">
      <c r="B16017" s="9"/>
    </row>
    <row r="16018" spans="2:2" ht="15.75" customHeight="1" x14ac:dyDescent="0.2">
      <c r="B16018" s="9"/>
    </row>
    <row r="16019" spans="2:2" ht="15.75" customHeight="1" x14ac:dyDescent="0.2">
      <c r="B16019" s="9"/>
    </row>
    <row r="16020" spans="2:2" ht="15.75" customHeight="1" x14ac:dyDescent="0.2">
      <c r="B16020" s="9"/>
    </row>
    <row r="16021" spans="2:2" ht="15.75" customHeight="1" x14ac:dyDescent="0.2">
      <c r="B16021" s="9"/>
    </row>
    <row r="16022" spans="2:2" ht="15.75" customHeight="1" x14ac:dyDescent="0.2">
      <c r="B16022" s="9"/>
    </row>
    <row r="16023" spans="2:2" ht="15.75" customHeight="1" x14ac:dyDescent="0.2">
      <c r="B16023" s="9"/>
    </row>
    <row r="16024" spans="2:2" ht="15.75" customHeight="1" x14ac:dyDescent="0.2">
      <c r="B16024" s="9"/>
    </row>
    <row r="16025" spans="2:2" ht="15.75" customHeight="1" x14ac:dyDescent="0.2">
      <c r="B16025" s="9"/>
    </row>
    <row r="16026" spans="2:2" ht="15.75" customHeight="1" x14ac:dyDescent="0.2">
      <c r="B16026" s="9"/>
    </row>
    <row r="16027" spans="2:2" ht="15.75" customHeight="1" x14ac:dyDescent="0.2">
      <c r="B16027" s="9"/>
    </row>
    <row r="16028" spans="2:2" ht="15.75" customHeight="1" x14ac:dyDescent="0.2">
      <c r="B16028" s="9"/>
    </row>
    <row r="16029" spans="2:2" ht="15.75" customHeight="1" x14ac:dyDescent="0.2">
      <c r="B16029" s="9"/>
    </row>
    <row r="16030" spans="2:2" ht="15.75" customHeight="1" x14ac:dyDescent="0.2">
      <c r="B16030" s="9"/>
    </row>
    <row r="16031" spans="2:2" ht="15.75" customHeight="1" x14ac:dyDescent="0.2">
      <c r="B16031" s="9"/>
    </row>
    <row r="16032" spans="2:2" ht="15.75" customHeight="1" x14ac:dyDescent="0.2">
      <c r="B16032" s="9"/>
    </row>
    <row r="16033" spans="2:2" ht="15.75" customHeight="1" x14ac:dyDescent="0.2">
      <c r="B16033" s="9"/>
    </row>
    <row r="16034" spans="2:2" ht="15.75" customHeight="1" x14ac:dyDescent="0.2">
      <c r="B16034" s="9"/>
    </row>
    <row r="16035" spans="2:2" ht="15.75" customHeight="1" x14ac:dyDescent="0.2">
      <c r="B16035" s="9"/>
    </row>
    <row r="16036" spans="2:2" ht="15.75" customHeight="1" x14ac:dyDescent="0.2">
      <c r="B16036" s="9"/>
    </row>
    <row r="16037" spans="2:2" ht="15.75" customHeight="1" x14ac:dyDescent="0.2">
      <c r="B16037" s="9"/>
    </row>
    <row r="16038" spans="2:2" ht="15.75" customHeight="1" x14ac:dyDescent="0.2">
      <c r="B16038" s="9"/>
    </row>
    <row r="16039" spans="2:2" ht="15.75" customHeight="1" x14ac:dyDescent="0.2">
      <c r="B16039" s="9"/>
    </row>
    <row r="16040" spans="2:2" ht="15.75" customHeight="1" x14ac:dyDescent="0.2">
      <c r="B16040" s="9"/>
    </row>
    <row r="16041" spans="2:2" ht="15.75" customHeight="1" x14ac:dyDescent="0.2">
      <c r="B16041" s="9"/>
    </row>
    <row r="16042" spans="2:2" ht="15.75" customHeight="1" x14ac:dyDescent="0.2">
      <c r="B16042" s="9"/>
    </row>
    <row r="16043" spans="2:2" ht="15.75" customHeight="1" x14ac:dyDescent="0.2">
      <c r="B16043" s="9"/>
    </row>
    <row r="16044" spans="2:2" ht="15.75" customHeight="1" x14ac:dyDescent="0.2">
      <c r="B16044" s="9"/>
    </row>
    <row r="16045" spans="2:2" ht="15.75" customHeight="1" x14ac:dyDescent="0.2">
      <c r="B16045" s="9"/>
    </row>
    <row r="16046" spans="2:2" ht="15.75" customHeight="1" x14ac:dyDescent="0.2">
      <c r="B16046" s="9"/>
    </row>
    <row r="16047" spans="2:2" ht="15.75" customHeight="1" x14ac:dyDescent="0.2">
      <c r="B16047" s="9"/>
    </row>
    <row r="16048" spans="2:2" ht="15.75" customHeight="1" x14ac:dyDescent="0.2">
      <c r="B16048" s="9"/>
    </row>
    <row r="16049" spans="2:2" ht="15.75" customHeight="1" x14ac:dyDescent="0.2">
      <c r="B16049" s="9"/>
    </row>
    <row r="16050" spans="2:2" ht="15.75" customHeight="1" x14ac:dyDescent="0.2">
      <c r="B16050" s="9"/>
    </row>
    <row r="16051" spans="2:2" ht="15.75" customHeight="1" x14ac:dyDescent="0.2">
      <c r="B16051" s="9"/>
    </row>
    <row r="16052" spans="2:2" ht="15.75" customHeight="1" x14ac:dyDescent="0.2">
      <c r="B16052" s="9"/>
    </row>
    <row r="16053" spans="2:2" ht="15.75" customHeight="1" x14ac:dyDescent="0.2">
      <c r="B16053" s="9"/>
    </row>
    <row r="16054" spans="2:2" ht="15.75" customHeight="1" x14ac:dyDescent="0.2">
      <c r="B16054" s="9"/>
    </row>
    <row r="16055" spans="2:2" ht="15.75" customHeight="1" x14ac:dyDescent="0.2">
      <c r="B16055" s="9"/>
    </row>
    <row r="16056" spans="2:2" ht="15.75" customHeight="1" x14ac:dyDescent="0.2">
      <c r="B16056" s="9"/>
    </row>
    <row r="16057" spans="2:2" ht="15.75" customHeight="1" x14ac:dyDescent="0.2">
      <c r="B16057" s="9"/>
    </row>
    <row r="16058" spans="2:2" ht="15.75" customHeight="1" x14ac:dyDescent="0.2">
      <c r="B16058" s="9"/>
    </row>
    <row r="16059" spans="2:2" ht="15.75" customHeight="1" x14ac:dyDescent="0.2">
      <c r="B16059" s="9"/>
    </row>
    <row r="16060" spans="2:2" ht="15.75" customHeight="1" x14ac:dyDescent="0.2">
      <c r="B16060" s="9"/>
    </row>
    <row r="16061" spans="2:2" ht="15.75" customHeight="1" x14ac:dyDescent="0.2">
      <c r="B16061" s="9"/>
    </row>
    <row r="16062" spans="2:2" ht="15.75" customHeight="1" x14ac:dyDescent="0.2">
      <c r="B16062" s="9"/>
    </row>
    <row r="16063" spans="2:2" ht="15.75" customHeight="1" x14ac:dyDescent="0.2">
      <c r="B16063" s="9"/>
    </row>
    <row r="16064" spans="2:2" ht="15.75" customHeight="1" x14ac:dyDescent="0.2">
      <c r="B16064" s="9"/>
    </row>
    <row r="16065" spans="2:2" ht="15.75" customHeight="1" x14ac:dyDescent="0.2">
      <c r="B16065" s="9"/>
    </row>
    <row r="16066" spans="2:2" ht="15.75" customHeight="1" x14ac:dyDescent="0.2">
      <c r="B16066" s="9"/>
    </row>
    <row r="16067" spans="2:2" ht="15.75" customHeight="1" x14ac:dyDescent="0.2">
      <c r="B16067" s="9"/>
    </row>
    <row r="16068" spans="2:2" ht="15.75" customHeight="1" x14ac:dyDescent="0.2">
      <c r="B16068" s="9"/>
    </row>
    <row r="16069" spans="2:2" ht="15.75" customHeight="1" x14ac:dyDescent="0.2">
      <c r="B16069" s="9"/>
    </row>
    <row r="16070" spans="2:2" ht="15.75" customHeight="1" x14ac:dyDescent="0.2">
      <c r="B16070" s="9"/>
    </row>
    <row r="16071" spans="2:2" ht="15.75" customHeight="1" x14ac:dyDescent="0.2">
      <c r="B16071" s="9"/>
    </row>
    <row r="16072" spans="2:2" ht="15.75" customHeight="1" x14ac:dyDescent="0.2">
      <c r="B16072" s="9"/>
    </row>
    <row r="16073" spans="2:2" ht="15.75" customHeight="1" x14ac:dyDescent="0.2">
      <c r="B16073" s="9"/>
    </row>
    <row r="16074" spans="2:2" ht="15.75" customHeight="1" x14ac:dyDescent="0.2">
      <c r="B16074" s="9"/>
    </row>
    <row r="16075" spans="2:2" ht="15.75" customHeight="1" x14ac:dyDescent="0.2">
      <c r="B16075" s="9"/>
    </row>
    <row r="16076" spans="2:2" ht="15.75" customHeight="1" x14ac:dyDescent="0.2">
      <c r="B16076" s="9"/>
    </row>
    <row r="16077" spans="2:2" ht="15.75" customHeight="1" x14ac:dyDescent="0.2">
      <c r="B16077" s="9"/>
    </row>
    <row r="16078" spans="2:2" ht="15.75" customHeight="1" x14ac:dyDescent="0.2">
      <c r="B16078" s="9"/>
    </row>
    <row r="16079" spans="2:2" ht="15.75" customHeight="1" x14ac:dyDescent="0.2">
      <c r="B16079" s="9"/>
    </row>
    <row r="16080" spans="2:2" ht="15.75" customHeight="1" x14ac:dyDescent="0.2">
      <c r="B16080" s="9"/>
    </row>
    <row r="16081" spans="2:2" ht="15.75" customHeight="1" x14ac:dyDescent="0.2">
      <c r="B16081" s="9"/>
    </row>
    <row r="16082" spans="2:2" ht="15.75" customHeight="1" x14ac:dyDescent="0.2">
      <c r="B16082" s="9"/>
    </row>
    <row r="16083" spans="2:2" ht="15.75" customHeight="1" x14ac:dyDescent="0.2">
      <c r="B16083" s="9"/>
    </row>
    <row r="16084" spans="2:2" ht="15.75" customHeight="1" x14ac:dyDescent="0.2">
      <c r="B16084" s="9"/>
    </row>
    <row r="16085" spans="2:2" ht="15.75" customHeight="1" x14ac:dyDescent="0.2">
      <c r="B16085" s="9"/>
    </row>
    <row r="16086" spans="2:2" ht="15.75" customHeight="1" x14ac:dyDescent="0.2">
      <c r="B16086" s="9"/>
    </row>
    <row r="16087" spans="2:2" ht="15.75" customHeight="1" x14ac:dyDescent="0.2">
      <c r="B16087" s="9"/>
    </row>
    <row r="16088" spans="2:2" ht="15.75" customHeight="1" x14ac:dyDescent="0.2">
      <c r="B16088" s="9"/>
    </row>
    <row r="16089" spans="2:2" ht="15.75" customHeight="1" x14ac:dyDescent="0.2">
      <c r="B16089" s="9"/>
    </row>
    <row r="16090" spans="2:2" ht="15.75" customHeight="1" x14ac:dyDescent="0.2">
      <c r="B16090" s="9"/>
    </row>
    <row r="16091" spans="2:2" ht="15.75" customHeight="1" x14ac:dyDescent="0.2">
      <c r="B16091" s="9"/>
    </row>
    <row r="16092" spans="2:2" ht="15.75" customHeight="1" x14ac:dyDescent="0.2">
      <c r="B16092" s="9"/>
    </row>
    <row r="16093" spans="2:2" ht="15.75" customHeight="1" x14ac:dyDescent="0.2">
      <c r="B16093" s="9"/>
    </row>
    <row r="16094" spans="2:2" ht="15.75" customHeight="1" x14ac:dyDescent="0.2">
      <c r="B16094" s="9"/>
    </row>
    <row r="16095" spans="2:2" ht="15.75" customHeight="1" x14ac:dyDescent="0.2">
      <c r="B16095" s="9"/>
    </row>
    <row r="16096" spans="2:2" ht="15.75" customHeight="1" x14ac:dyDescent="0.2">
      <c r="B16096" s="9"/>
    </row>
    <row r="16097" spans="2:2" ht="15.75" customHeight="1" x14ac:dyDescent="0.2">
      <c r="B16097" s="9"/>
    </row>
    <row r="16098" spans="2:2" ht="15.75" customHeight="1" x14ac:dyDescent="0.2">
      <c r="B16098" s="9"/>
    </row>
    <row r="16099" spans="2:2" ht="15.75" customHeight="1" x14ac:dyDescent="0.2">
      <c r="B16099" s="9"/>
    </row>
    <row r="16100" spans="2:2" ht="15.75" customHeight="1" x14ac:dyDescent="0.2">
      <c r="B16100" s="9"/>
    </row>
    <row r="16101" spans="2:2" ht="15.75" customHeight="1" x14ac:dyDescent="0.2">
      <c r="B16101" s="9"/>
    </row>
    <row r="16102" spans="2:2" ht="15.75" customHeight="1" x14ac:dyDescent="0.2">
      <c r="B16102" s="9"/>
    </row>
    <row r="16103" spans="2:2" ht="15.75" customHeight="1" x14ac:dyDescent="0.2">
      <c r="B16103" s="9"/>
    </row>
    <row r="16104" spans="2:2" ht="15.75" customHeight="1" x14ac:dyDescent="0.2">
      <c r="B16104" s="9"/>
    </row>
    <row r="16105" spans="2:2" ht="15.75" customHeight="1" x14ac:dyDescent="0.2">
      <c r="B16105" s="9"/>
    </row>
    <row r="16106" spans="2:2" ht="15.75" customHeight="1" x14ac:dyDescent="0.2">
      <c r="B16106" s="9"/>
    </row>
    <row r="16107" spans="2:2" ht="15.75" customHeight="1" x14ac:dyDescent="0.2">
      <c r="B16107" s="9"/>
    </row>
    <row r="16108" spans="2:2" ht="15.75" customHeight="1" x14ac:dyDescent="0.2">
      <c r="B16108" s="9"/>
    </row>
    <row r="16109" spans="2:2" ht="15.75" customHeight="1" x14ac:dyDescent="0.2">
      <c r="B16109" s="9"/>
    </row>
    <row r="16110" spans="2:2" ht="15.75" customHeight="1" x14ac:dyDescent="0.2">
      <c r="B16110" s="9"/>
    </row>
    <row r="16111" spans="2:2" ht="15.75" customHeight="1" x14ac:dyDescent="0.2">
      <c r="B16111" s="9"/>
    </row>
    <row r="16112" spans="2:2" ht="15.75" customHeight="1" x14ac:dyDescent="0.2">
      <c r="B16112" s="9"/>
    </row>
    <row r="16113" spans="2:2" ht="15.75" customHeight="1" x14ac:dyDescent="0.2">
      <c r="B16113" s="9"/>
    </row>
    <row r="16114" spans="2:2" ht="15.75" customHeight="1" x14ac:dyDescent="0.2">
      <c r="B16114" s="9"/>
    </row>
    <row r="16115" spans="2:2" ht="15.75" customHeight="1" x14ac:dyDescent="0.2">
      <c r="B16115" s="9"/>
    </row>
    <row r="16116" spans="2:2" ht="15.75" customHeight="1" x14ac:dyDescent="0.2">
      <c r="B16116" s="9"/>
    </row>
    <row r="16117" spans="2:2" ht="15.75" customHeight="1" x14ac:dyDescent="0.2">
      <c r="B16117" s="9"/>
    </row>
    <row r="16118" spans="2:2" ht="15.75" customHeight="1" x14ac:dyDescent="0.2">
      <c r="B16118" s="9"/>
    </row>
    <row r="16119" spans="2:2" ht="15.75" customHeight="1" x14ac:dyDescent="0.2">
      <c r="B16119" s="9"/>
    </row>
    <row r="16120" spans="2:2" ht="15.75" customHeight="1" x14ac:dyDescent="0.2">
      <c r="B16120" s="9"/>
    </row>
    <row r="16121" spans="2:2" ht="15.75" customHeight="1" x14ac:dyDescent="0.2">
      <c r="B16121" s="9"/>
    </row>
    <row r="16122" spans="2:2" ht="15.75" customHeight="1" x14ac:dyDescent="0.2">
      <c r="B16122" s="9"/>
    </row>
    <row r="16123" spans="2:2" ht="15.75" customHeight="1" x14ac:dyDescent="0.2">
      <c r="B16123" s="9"/>
    </row>
    <row r="16124" spans="2:2" ht="15.75" customHeight="1" x14ac:dyDescent="0.2">
      <c r="B16124" s="9"/>
    </row>
    <row r="16125" spans="2:2" ht="15.75" customHeight="1" x14ac:dyDescent="0.2">
      <c r="B16125" s="9"/>
    </row>
    <row r="16126" spans="2:2" ht="15.75" customHeight="1" x14ac:dyDescent="0.2">
      <c r="B16126" s="9"/>
    </row>
    <row r="16127" spans="2:2" ht="15.75" customHeight="1" x14ac:dyDescent="0.2">
      <c r="B16127" s="9"/>
    </row>
    <row r="16128" spans="2:2" ht="15.75" customHeight="1" x14ac:dyDescent="0.2">
      <c r="B16128" s="9"/>
    </row>
    <row r="16129" spans="2:2" ht="15.75" customHeight="1" x14ac:dyDescent="0.2">
      <c r="B16129" s="9"/>
    </row>
    <row r="16130" spans="2:2" ht="15.75" customHeight="1" x14ac:dyDescent="0.2">
      <c r="B16130" s="9"/>
    </row>
    <row r="16131" spans="2:2" ht="15.75" customHeight="1" x14ac:dyDescent="0.2">
      <c r="B16131" s="9"/>
    </row>
    <row r="16132" spans="2:2" ht="15.75" customHeight="1" x14ac:dyDescent="0.2">
      <c r="B16132" s="9"/>
    </row>
    <row r="16133" spans="2:2" ht="15.75" customHeight="1" x14ac:dyDescent="0.2">
      <c r="B16133" s="9"/>
    </row>
    <row r="16134" spans="2:2" ht="15.75" customHeight="1" x14ac:dyDescent="0.2">
      <c r="B16134" s="9"/>
    </row>
    <row r="16135" spans="2:2" ht="15.75" customHeight="1" x14ac:dyDescent="0.2">
      <c r="B16135" s="9"/>
    </row>
    <row r="16136" spans="2:2" ht="15.75" customHeight="1" x14ac:dyDescent="0.2">
      <c r="B16136" s="9"/>
    </row>
    <row r="16137" spans="2:2" ht="15.75" customHeight="1" x14ac:dyDescent="0.2">
      <c r="B16137" s="9"/>
    </row>
    <row r="16138" spans="2:2" ht="15.75" customHeight="1" x14ac:dyDescent="0.2">
      <c r="B16138" s="9"/>
    </row>
    <row r="16139" spans="2:2" ht="15.75" customHeight="1" x14ac:dyDescent="0.2">
      <c r="B16139" s="9"/>
    </row>
    <row r="16140" spans="2:2" ht="15.75" customHeight="1" x14ac:dyDescent="0.2">
      <c r="B16140" s="9"/>
    </row>
    <row r="16141" spans="2:2" ht="15.75" customHeight="1" x14ac:dyDescent="0.2">
      <c r="B16141" s="9"/>
    </row>
    <row r="16142" spans="2:2" ht="15.75" customHeight="1" x14ac:dyDescent="0.2">
      <c r="B16142" s="9"/>
    </row>
    <row r="16143" spans="2:2" ht="15.75" customHeight="1" x14ac:dyDescent="0.2">
      <c r="B16143" s="9"/>
    </row>
    <row r="16144" spans="2:2" ht="15.75" customHeight="1" x14ac:dyDescent="0.2">
      <c r="B16144" s="9"/>
    </row>
    <row r="16145" spans="2:2" ht="15.75" customHeight="1" x14ac:dyDescent="0.2">
      <c r="B16145" s="9"/>
    </row>
    <row r="16146" spans="2:2" ht="15.75" customHeight="1" x14ac:dyDescent="0.2">
      <c r="B16146" s="9"/>
    </row>
    <row r="16147" spans="2:2" ht="15.75" customHeight="1" x14ac:dyDescent="0.2">
      <c r="B16147" s="9"/>
    </row>
    <row r="16148" spans="2:2" ht="15.75" customHeight="1" x14ac:dyDescent="0.2">
      <c r="B16148" s="9"/>
    </row>
    <row r="16149" spans="2:2" ht="15.75" customHeight="1" x14ac:dyDescent="0.2">
      <c r="B16149" s="9"/>
    </row>
    <row r="16150" spans="2:2" ht="15.75" customHeight="1" x14ac:dyDescent="0.2">
      <c r="B16150" s="9"/>
    </row>
    <row r="16151" spans="2:2" ht="15.75" customHeight="1" x14ac:dyDescent="0.2">
      <c r="B16151" s="9"/>
    </row>
    <row r="16152" spans="2:2" ht="15.75" customHeight="1" x14ac:dyDescent="0.2">
      <c r="B16152" s="9"/>
    </row>
    <row r="16153" spans="2:2" ht="15.75" customHeight="1" x14ac:dyDescent="0.2">
      <c r="B16153" s="9"/>
    </row>
    <row r="16154" spans="2:2" ht="15.75" customHeight="1" x14ac:dyDescent="0.2">
      <c r="B16154" s="9"/>
    </row>
    <row r="16155" spans="2:2" ht="15.75" customHeight="1" x14ac:dyDescent="0.2">
      <c r="B16155" s="9"/>
    </row>
    <row r="16156" spans="2:2" ht="15.75" customHeight="1" x14ac:dyDescent="0.2">
      <c r="B16156" s="9"/>
    </row>
    <row r="16157" spans="2:2" ht="15.75" customHeight="1" x14ac:dyDescent="0.2">
      <c r="B16157" s="9"/>
    </row>
    <row r="16158" spans="2:2" ht="15.75" customHeight="1" x14ac:dyDescent="0.2">
      <c r="B16158" s="9"/>
    </row>
    <row r="16159" spans="2:2" ht="15.75" customHeight="1" x14ac:dyDescent="0.2">
      <c r="B16159" s="9"/>
    </row>
    <row r="16160" spans="2:2" ht="15.75" customHeight="1" x14ac:dyDescent="0.2">
      <c r="B16160" s="9"/>
    </row>
    <row r="16161" spans="2:2" ht="15.75" customHeight="1" x14ac:dyDescent="0.2">
      <c r="B16161" s="9"/>
    </row>
    <row r="16162" spans="2:2" ht="15.75" customHeight="1" x14ac:dyDescent="0.2">
      <c r="B16162" s="9"/>
    </row>
    <row r="16163" spans="2:2" ht="15.75" customHeight="1" x14ac:dyDescent="0.2">
      <c r="B16163" s="9"/>
    </row>
    <row r="16164" spans="2:2" ht="15.75" customHeight="1" x14ac:dyDescent="0.2">
      <c r="B16164" s="9"/>
    </row>
    <row r="16165" spans="2:2" ht="15.75" customHeight="1" x14ac:dyDescent="0.2">
      <c r="B16165" s="9"/>
    </row>
    <row r="16166" spans="2:2" ht="15.75" customHeight="1" x14ac:dyDescent="0.2">
      <c r="B16166" s="9"/>
    </row>
    <row r="16167" spans="2:2" ht="15.75" customHeight="1" x14ac:dyDescent="0.2">
      <c r="B16167" s="9"/>
    </row>
    <row r="16168" spans="2:2" ht="15.75" customHeight="1" x14ac:dyDescent="0.2">
      <c r="B16168" s="9"/>
    </row>
    <row r="16169" spans="2:2" ht="15.75" customHeight="1" x14ac:dyDescent="0.2">
      <c r="B16169" s="9"/>
    </row>
    <row r="16170" spans="2:2" ht="15.75" customHeight="1" x14ac:dyDescent="0.2">
      <c r="B16170" s="9"/>
    </row>
    <row r="16171" spans="2:2" ht="15.75" customHeight="1" x14ac:dyDescent="0.2">
      <c r="B16171" s="9"/>
    </row>
    <row r="16172" spans="2:2" ht="15.75" customHeight="1" x14ac:dyDescent="0.2">
      <c r="B16172" s="9"/>
    </row>
    <row r="16173" spans="2:2" ht="15.75" customHeight="1" x14ac:dyDescent="0.2">
      <c r="B16173" s="9"/>
    </row>
    <row r="16174" spans="2:2" ht="15.75" customHeight="1" x14ac:dyDescent="0.2">
      <c r="B16174" s="9"/>
    </row>
    <row r="16175" spans="2:2" ht="15.75" customHeight="1" x14ac:dyDescent="0.2">
      <c r="B16175" s="9"/>
    </row>
    <row r="16176" spans="2:2" ht="15.75" customHeight="1" x14ac:dyDescent="0.2">
      <c r="B16176" s="9"/>
    </row>
    <row r="16177" spans="2:2" ht="15.75" customHeight="1" x14ac:dyDescent="0.2">
      <c r="B16177" s="9"/>
    </row>
    <row r="16178" spans="2:2" ht="15.75" customHeight="1" x14ac:dyDescent="0.2">
      <c r="B16178" s="9"/>
    </row>
    <row r="16179" spans="2:2" ht="15.75" customHeight="1" x14ac:dyDescent="0.2">
      <c r="B16179" s="9"/>
    </row>
    <row r="16180" spans="2:2" ht="15.75" customHeight="1" x14ac:dyDescent="0.2">
      <c r="B16180" s="9"/>
    </row>
    <row r="16181" spans="2:2" ht="15.75" customHeight="1" x14ac:dyDescent="0.2">
      <c r="B16181" s="9"/>
    </row>
    <row r="16182" spans="2:2" ht="15.75" customHeight="1" x14ac:dyDescent="0.2">
      <c r="B16182" s="9"/>
    </row>
    <row r="16183" spans="2:2" ht="15.75" customHeight="1" x14ac:dyDescent="0.2">
      <c r="B16183" s="9"/>
    </row>
    <row r="16184" spans="2:2" ht="15.75" customHeight="1" x14ac:dyDescent="0.2">
      <c r="B16184" s="9"/>
    </row>
    <row r="16185" spans="2:2" ht="15.75" customHeight="1" x14ac:dyDescent="0.2">
      <c r="B16185" s="9"/>
    </row>
    <row r="16186" spans="2:2" ht="15.75" customHeight="1" x14ac:dyDescent="0.2">
      <c r="B16186" s="9"/>
    </row>
    <row r="16187" spans="2:2" ht="15.75" customHeight="1" x14ac:dyDescent="0.2">
      <c r="B16187" s="9"/>
    </row>
    <row r="16188" spans="2:2" ht="15.75" customHeight="1" x14ac:dyDescent="0.2">
      <c r="B16188" s="9"/>
    </row>
    <row r="16189" spans="2:2" ht="15.75" customHeight="1" x14ac:dyDescent="0.2">
      <c r="B16189" s="9"/>
    </row>
    <row r="16190" spans="2:2" ht="15.75" customHeight="1" x14ac:dyDescent="0.2">
      <c r="B16190" s="9"/>
    </row>
    <row r="16191" spans="2:2" ht="15.75" customHeight="1" x14ac:dyDescent="0.2">
      <c r="B16191" s="9"/>
    </row>
    <row r="16192" spans="2:2" ht="15.75" customHeight="1" x14ac:dyDescent="0.2">
      <c r="B16192" s="9"/>
    </row>
    <row r="16193" spans="2:2" ht="15.75" customHeight="1" x14ac:dyDescent="0.2">
      <c r="B16193" s="9"/>
    </row>
    <row r="16194" spans="2:2" ht="15.75" customHeight="1" x14ac:dyDescent="0.2">
      <c r="B16194" s="9"/>
    </row>
    <row r="16195" spans="2:2" ht="15.75" customHeight="1" x14ac:dyDescent="0.2">
      <c r="B16195" s="9"/>
    </row>
    <row r="16196" spans="2:2" ht="15.75" customHeight="1" x14ac:dyDescent="0.2">
      <c r="B16196" s="9"/>
    </row>
    <row r="16197" spans="2:2" ht="15.75" customHeight="1" x14ac:dyDescent="0.2">
      <c r="B16197" s="9"/>
    </row>
    <row r="16198" spans="2:2" ht="15.75" customHeight="1" x14ac:dyDescent="0.2">
      <c r="B16198" s="9"/>
    </row>
    <row r="16199" spans="2:2" ht="15.75" customHeight="1" x14ac:dyDescent="0.2">
      <c r="B16199" s="9"/>
    </row>
    <row r="16200" spans="2:2" ht="15.75" customHeight="1" x14ac:dyDescent="0.2">
      <c r="B16200" s="9"/>
    </row>
    <row r="16201" spans="2:2" ht="15.75" customHeight="1" x14ac:dyDescent="0.2">
      <c r="B16201" s="9"/>
    </row>
    <row r="16202" spans="2:2" ht="15.75" customHeight="1" x14ac:dyDescent="0.2">
      <c r="B16202" s="9"/>
    </row>
    <row r="16203" spans="2:2" ht="15.75" customHeight="1" x14ac:dyDescent="0.2">
      <c r="B16203" s="9"/>
    </row>
    <row r="16204" spans="2:2" ht="15.75" customHeight="1" x14ac:dyDescent="0.2">
      <c r="B16204" s="9"/>
    </row>
    <row r="16205" spans="2:2" ht="15.75" customHeight="1" x14ac:dyDescent="0.2">
      <c r="B16205" s="9"/>
    </row>
    <row r="16206" spans="2:2" ht="15.75" customHeight="1" x14ac:dyDescent="0.2">
      <c r="B16206" s="9"/>
    </row>
    <row r="16207" spans="2:2" ht="15.75" customHeight="1" x14ac:dyDescent="0.2">
      <c r="B16207" s="9"/>
    </row>
    <row r="16208" spans="2:2" ht="15.75" customHeight="1" x14ac:dyDescent="0.2">
      <c r="B16208" s="9"/>
    </row>
    <row r="16209" spans="2:2" ht="15.75" customHeight="1" x14ac:dyDescent="0.2">
      <c r="B16209" s="9"/>
    </row>
    <row r="16210" spans="2:2" ht="15.75" customHeight="1" x14ac:dyDescent="0.2">
      <c r="B16210" s="9"/>
    </row>
    <row r="16211" spans="2:2" ht="15.75" customHeight="1" x14ac:dyDescent="0.2">
      <c r="B16211" s="9"/>
    </row>
    <row r="16212" spans="2:2" ht="15.75" customHeight="1" x14ac:dyDescent="0.2">
      <c r="B16212" s="9"/>
    </row>
    <row r="16213" spans="2:2" ht="15.75" customHeight="1" x14ac:dyDescent="0.2">
      <c r="B16213" s="9"/>
    </row>
    <row r="16214" spans="2:2" ht="15.75" customHeight="1" x14ac:dyDescent="0.2">
      <c r="B16214" s="9"/>
    </row>
    <row r="16215" spans="2:2" ht="15.75" customHeight="1" x14ac:dyDescent="0.2">
      <c r="B16215" s="9"/>
    </row>
    <row r="16216" spans="2:2" ht="15.75" customHeight="1" x14ac:dyDescent="0.2">
      <c r="B16216" s="9"/>
    </row>
    <row r="16217" spans="2:2" ht="15.75" customHeight="1" x14ac:dyDescent="0.2">
      <c r="B16217" s="9"/>
    </row>
    <row r="16218" spans="2:2" ht="15.75" customHeight="1" x14ac:dyDescent="0.2">
      <c r="B16218" s="9"/>
    </row>
    <row r="16219" spans="2:2" ht="15.75" customHeight="1" x14ac:dyDescent="0.2">
      <c r="B16219" s="9"/>
    </row>
    <row r="16220" spans="2:2" ht="15.75" customHeight="1" x14ac:dyDescent="0.2">
      <c r="B16220" s="9"/>
    </row>
    <row r="16221" spans="2:2" ht="15.75" customHeight="1" x14ac:dyDescent="0.2">
      <c r="B16221" s="9"/>
    </row>
    <row r="16222" spans="2:2" ht="15.75" customHeight="1" x14ac:dyDescent="0.2">
      <c r="B16222" s="9"/>
    </row>
    <row r="16223" spans="2:2" ht="15.75" customHeight="1" x14ac:dyDescent="0.2">
      <c r="B16223" s="9"/>
    </row>
    <row r="16224" spans="2:2" ht="15.75" customHeight="1" x14ac:dyDescent="0.2">
      <c r="B16224" s="9"/>
    </row>
    <row r="16225" spans="2:2" ht="15.75" customHeight="1" x14ac:dyDescent="0.2">
      <c r="B16225" s="9"/>
    </row>
    <row r="16226" spans="2:2" ht="15.75" customHeight="1" x14ac:dyDescent="0.2">
      <c r="B16226" s="9"/>
    </row>
    <row r="16227" spans="2:2" ht="15.75" customHeight="1" x14ac:dyDescent="0.2">
      <c r="B16227" s="9"/>
    </row>
    <row r="16228" spans="2:2" ht="15.75" customHeight="1" x14ac:dyDescent="0.2">
      <c r="B16228" s="9"/>
    </row>
    <row r="16229" spans="2:2" ht="15.75" customHeight="1" x14ac:dyDescent="0.2">
      <c r="B16229" s="9"/>
    </row>
    <row r="16230" spans="2:2" ht="15.75" customHeight="1" x14ac:dyDescent="0.2">
      <c r="B16230" s="9"/>
    </row>
    <row r="16231" spans="2:2" ht="15.75" customHeight="1" x14ac:dyDescent="0.2">
      <c r="B16231" s="9"/>
    </row>
    <row r="16232" spans="2:2" ht="15.75" customHeight="1" x14ac:dyDescent="0.2">
      <c r="B16232" s="9"/>
    </row>
    <row r="16233" spans="2:2" ht="15.75" customHeight="1" x14ac:dyDescent="0.2">
      <c r="B16233" s="9"/>
    </row>
    <row r="16234" spans="2:2" ht="15.75" customHeight="1" x14ac:dyDescent="0.2">
      <c r="B16234" s="9"/>
    </row>
    <row r="16235" spans="2:2" ht="15.75" customHeight="1" x14ac:dyDescent="0.2">
      <c r="B16235" s="9"/>
    </row>
    <row r="16236" spans="2:2" ht="15.75" customHeight="1" x14ac:dyDescent="0.2">
      <c r="B16236" s="9"/>
    </row>
    <row r="16237" spans="2:2" ht="15.75" customHeight="1" x14ac:dyDescent="0.2">
      <c r="B16237" s="9"/>
    </row>
    <row r="16238" spans="2:2" ht="15.75" customHeight="1" x14ac:dyDescent="0.2">
      <c r="B16238" s="9"/>
    </row>
    <row r="16239" spans="2:2" ht="15.75" customHeight="1" x14ac:dyDescent="0.2">
      <c r="B16239" s="9"/>
    </row>
    <row r="16240" spans="2:2" ht="15.75" customHeight="1" x14ac:dyDescent="0.2">
      <c r="B16240" s="9"/>
    </row>
    <row r="16241" spans="2:2" ht="15.75" customHeight="1" x14ac:dyDescent="0.2">
      <c r="B16241" s="9"/>
    </row>
    <row r="16242" spans="2:2" ht="15.75" customHeight="1" x14ac:dyDescent="0.2">
      <c r="B16242" s="9"/>
    </row>
    <row r="16243" spans="2:2" ht="15.75" customHeight="1" x14ac:dyDescent="0.2">
      <c r="B16243" s="9"/>
    </row>
    <row r="16244" spans="2:2" ht="15.75" customHeight="1" x14ac:dyDescent="0.2">
      <c r="B16244" s="9"/>
    </row>
    <row r="16245" spans="2:2" ht="15.75" customHeight="1" x14ac:dyDescent="0.2">
      <c r="B16245" s="9"/>
    </row>
    <row r="16246" spans="2:2" ht="15.75" customHeight="1" x14ac:dyDescent="0.2">
      <c r="B16246" s="9"/>
    </row>
    <row r="16247" spans="2:2" ht="15.75" customHeight="1" x14ac:dyDescent="0.2">
      <c r="B16247" s="9"/>
    </row>
    <row r="16248" spans="2:2" ht="15.75" customHeight="1" x14ac:dyDescent="0.2">
      <c r="B16248" s="9"/>
    </row>
    <row r="16249" spans="2:2" ht="15.75" customHeight="1" x14ac:dyDescent="0.2">
      <c r="B16249" s="9"/>
    </row>
    <row r="16250" spans="2:2" ht="15.75" customHeight="1" x14ac:dyDescent="0.2">
      <c r="B16250" s="9"/>
    </row>
    <row r="16251" spans="2:2" ht="15.75" customHeight="1" x14ac:dyDescent="0.2">
      <c r="B16251" s="9"/>
    </row>
    <row r="16252" spans="2:2" ht="15.75" customHeight="1" x14ac:dyDescent="0.2">
      <c r="B16252" s="9"/>
    </row>
    <row r="16253" spans="2:2" ht="15.75" customHeight="1" x14ac:dyDescent="0.2">
      <c r="B16253" s="9"/>
    </row>
    <row r="16254" spans="2:2" ht="15.75" customHeight="1" x14ac:dyDescent="0.2">
      <c r="B16254" s="9"/>
    </row>
    <row r="16255" spans="2:2" ht="15.75" customHeight="1" x14ac:dyDescent="0.2">
      <c r="B16255" s="9"/>
    </row>
    <row r="16256" spans="2:2" ht="15.75" customHeight="1" x14ac:dyDescent="0.2">
      <c r="B16256" s="9"/>
    </row>
    <row r="16257" spans="2:2" ht="15.75" customHeight="1" x14ac:dyDescent="0.2">
      <c r="B16257" s="9"/>
    </row>
    <row r="16258" spans="2:2" ht="15.75" customHeight="1" x14ac:dyDescent="0.2">
      <c r="B16258" s="9"/>
    </row>
    <row r="16259" spans="2:2" ht="15.75" customHeight="1" x14ac:dyDescent="0.2">
      <c r="B16259" s="9"/>
    </row>
    <row r="16260" spans="2:2" ht="15.75" customHeight="1" x14ac:dyDescent="0.2">
      <c r="B16260" s="9"/>
    </row>
    <row r="16261" spans="2:2" ht="15.75" customHeight="1" x14ac:dyDescent="0.2">
      <c r="B16261" s="9"/>
    </row>
    <row r="16262" spans="2:2" ht="15.75" customHeight="1" x14ac:dyDescent="0.2">
      <c r="B16262" s="9"/>
    </row>
    <row r="16263" spans="2:2" ht="15.75" customHeight="1" x14ac:dyDescent="0.2">
      <c r="B16263" s="9"/>
    </row>
    <row r="16264" spans="2:2" ht="15.75" customHeight="1" x14ac:dyDescent="0.2">
      <c r="B16264" s="9"/>
    </row>
    <row r="16265" spans="2:2" ht="15.75" customHeight="1" x14ac:dyDescent="0.2">
      <c r="B16265" s="9"/>
    </row>
    <row r="16266" spans="2:2" ht="15.75" customHeight="1" x14ac:dyDescent="0.2">
      <c r="B16266" s="9"/>
    </row>
    <row r="16267" spans="2:2" ht="15.75" customHeight="1" x14ac:dyDescent="0.2">
      <c r="B16267" s="9"/>
    </row>
    <row r="16268" spans="2:2" ht="15.75" customHeight="1" x14ac:dyDescent="0.2">
      <c r="B16268" s="9"/>
    </row>
    <row r="16269" spans="2:2" ht="15.75" customHeight="1" x14ac:dyDescent="0.2">
      <c r="B16269" s="9"/>
    </row>
    <row r="16270" spans="2:2" ht="15.75" customHeight="1" x14ac:dyDescent="0.2">
      <c r="B16270" s="9"/>
    </row>
    <row r="16271" spans="2:2" ht="15.75" customHeight="1" x14ac:dyDescent="0.2">
      <c r="B16271" s="9"/>
    </row>
    <row r="16272" spans="2:2" ht="15.75" customHeight="1" x14ac:dyDescent="0.2">
      <c r="B16272" s="9"/>
    </row>
    <row r="16273" spans="2:2" ht="15.75" customHeight="1" x14ac:dyDescent="0.2">
      <c r="B16273" s="9"/>
    </row>
    <row r="16274" spans="2:2" ht="15.75" customHeight="1" x14ac:dyDescent="0.2">
      <c r="B16274" s="9"/>
    </row>
    <row r="16275" spans="2:2" ht="15.75" customHeight="1" x14ac:dyDescent="0.2">
      <c r="B16275" s="9"/>
    </row>
    <row r="16276" spans="2:2" ht="15.75" customHeight="1" x14ac:dyDescent="0.2">
      <c r="B16276" s="9"/>
    </row>
    <row r="16277" spans="2:2" ht="15.75" customHeight="1" x14ac:dyDescent="0.2">
      <c r="B16277" s="9"/>
    </row>
    <row r="16278" spans="2:2" ht="15.75" customHeight="1" x14ac:dyDescent="0.2">
      <c r="B16278" s="9"/>
    </row>
    <row r="16279" spans="2:2" ht="15.75" customHeight="1" x14ac:dyDescent="0.2">
      <c r="B16279" s="9"/>
    </row>
    <row r="16280" spans="2:2" ht="15.75" customHeight="1" x14ac:dyDescent="0.2">
      <c r="B16280" s="9"/>
    </row>
    <row r="16281" spans="2:2" ht="15.75" customHeight="1" x14ac:dyDescent="0.2">
      <c r="B16281" s="9"/>
    </row>
    <row r="16282" spans="2:2" ht="15.75" customHeight="1" x14ac:dyDescent="0.2">
      <c r="B16282" s="9"/>
    </row>
    <row r="16283" spans="2:2" ht="15.75" customHeight="1" x14ac:dyDescent="0.2">
      <c r="B16283" s="9"/>
    </row>
    <row r="16284" spans="2:2" ht="15.75" customHeight="1" x14ac:dyDescent="0.2">
      <c r="B16284" s="9"/>
    </row>
    <row r="16285" spans="2:2" ht="15.75" customHeight="1" x14ac:dyDescent="0.2">
      <c r="B16285" s="9"/>
    </row>
    <row r="16286" spans="2:2" ht="15.75" customHeight="1" x14ac:dyDescent="0.2">
      <c r="B16286" s="9"/>
    </row>
    <row r="16287" spans="2:2" ht="15.75" customHeight="1" x14ac:dyDescent="0.2">
      <c r="B16287" s="9"/>
    </row>
    <row r="16288" spans="2:2" ht="15.75" customHeight="1" x14ac:dyDescent="0.2">
      <c r="B16288" s="9"/>
    </row>
    <row r="16289" spans="2:2" ht="15.75" customHeight="1" x14ac:dyDescent="0.2">
      <c r="B16289" s="9"/>
    </row>
    <row r="16290" spans="2:2" ht="15.75" customHeight="1" x14ac:dyDescent="0.2">
      <c r="B16290" s="9"/>
    </row>
    <row r="16291" spans="2:2" ht="15.75" customHeight="1" x14ac:dyDescent="0.2">
      <c r="B16291" s="9"/>
    </row>
    <row r="16292" spans="2:2" ht="15.75" customHeight="1" x14ac:dyDescent="0.2">
      <c r="B16292" s="9"/>
    </row>
    <row r="16293" spans="2:2" ht="15.75" customHeight="1" x14ac:dyDescent="0.2">
      <c r="B16293" s="9"/>
    </row>
    <row r="16294" spans="2:2" ht="15.75" customHeight="1" x14ac:dyDescent="0.2">
      <c r="B16294" s="9"/>
    </row>
    <row r="16295" spans="2:2" ht="15.75" customHeight="1" x14ac:dyDescent="0.2">
      <c r="B16295" s="9"/>
    </row>
    <row r="16296" spans="2:2" ht="15.75" customHeight="1" x14ac:dyDescent="0.2">
      <c r="B16296" s="9"/>
    </row>
    <row r="16297" spans="2:2" ht="15.75" customHeight="1" x14ac:dyDescent="0.2">
      <c r="B16297" s="9"/>
    </row>
    <row r="16298" spans="2:2" ht="15.75" customHeight="1" x14ac:dyDescent="0.2">
      <c r="B16298" s="9"/>
    </row>
    <row r="16299" spans="2:2" ht="15.75" customHeight="1" x14ac:dyDescent="0.2">
      <c r="B16299" s="9"/>
    </row>
    <row r="16300" spans="2:2" ht="15.75" customHeight="1" x14ac:dyDescent="0.2">
      <c r="B16300" s="9"/>
    </row>
    <row r="16301" spans="2:2" ht="15.75" customHeight="1" x14ac:dyDescent="0.2">
      <c r="B16301" s="9"/>
    </row>
    <row r="16302" spans="2:2" ht="15.75" customHeight="1" x14ac:dyDescent="0.2">
      <c r="B16302" s="9"/>
    </row>
    <row r="16303" spans="2:2" ht="15.75" customHeight="1" x14ac:dyDescent="0.2">
      <c r="B16303" s="9"/>
    </row>
    <row r="16304" spans="2:2" ht="15.75" customHeight="1" x14ac:dyDescent="0.2">
      <c r="B16304" s="9"/>
    </row>
    <row r="16305" spans="2:2" ht="15.75" customHeight="1" x14ac:dyDescent="0.2">
      <c r="B16305" s="9"/>
    </row>
    <row r="16306" spans="2:2" ht="15.75" customHeight="1" x14ac:dyDescent="0.2">
      <c r="B16306" s="9"/>
    </row>
    <row r="16307" spans="2:2" ht="15.75" customHeight="1" x14ac:dyDescent="0.2">
      <c r="B16307" s="9"/>
    </row>
    <row r="16308" spans="2:2" ht="15.75" customHeight="1" x14ac:dyDescent="0.2">
      <c r="B16308" s="9"/>
    </row>
    <row r="16309" spans="2:2" ht="15.75" customHeight="1" x14ac:dyDescent="0.2">
      <c r="B16309" s="9"/>
    </row>
    <row r="16310" spans="2:2" ht="15.75" customHeight="1" x14ac:dyDescent="0.2">
      <c r="B16310" s="9"/>
    </row>
    <row r="16311" spans="2:2" ht="15.75" customHeight="1" x14ac:dyDescent="0.2">
      <c r="B16311" s="9"/>
    </row>
    <row r="16312" spans="2:2" ht="15.75" customHeight="1" x14ac:dyDescent="0.2">
      <c r="B16312" s="9"/>
    </row>
    <row r="16313" spans="2:2" ht="15.75" customHeight="1" x14ac:dyDescent="0.2">
      <c r="B16313" s="9"/>
    </row>
    <row r="16314" spans="2:2" ht="15.75" customHeight="1" x14ac:dyDescent="0.2">
      <c r="B16314" s="9"/>
    </row>
    <row r="16315" spans="2:2" ht="15.75" customHeight="1" x14ac:dyDescent="0.2">
      <c r="B16315" s="9"/>
    </row>
    <row r="16316" spans="2:2" ht="15.75" customHeight="1" x14ac:dyDescent="0.2">
      <c r="B16316" s="9"/>
    </row>
    <row r="16317" spans="2:2" ht="15.75" customHeight="1" x14ac:dyDescent="0.2">
      <c r="B16317" s="9"/>
    </row>
    <row r="16318" spans="2:2" ht="15.75" customHeight="1" x14ac:dyDescent="0.2">
      <c r="B16318" s="9"/>
    </row>
    <row r="16319" spans="2:2" ht="15.75" customHeight="1" x14ac:dyDescent="0.2">
      <c r="B16319" s="9"/>
    </row>
    <row r="16320" spans="2:2" ht="15.75" customHeight="1" x14ac:dyDescent="0.2">
      <c r="B16320" s="9"/>
    </row>
    <row r="16321" spans="2:2" ht="15.75" customHeight="1" x14ac:dyDescent="0.2">
      <c r="B16321" s="9"/>
    </row>
    <row r="16322" spans="2:2" ht="15.75" customHeight="1" x14ac:dyDescent="0.2">
      <c r="B16322" s="9"/>
    </row>
    <row r="16323" spans="2:2" ht="15.75" customHeight="1" x14ac:dyDescent="0.2">
      <c r="B16323" s="9"/>
    </row>
    <row r="16324" spans="2:2" ht="15.75" customHeight="1" x14ac:dyDescent="0.2">
      <c r="B16324" s="9"/>
    </row>
    <row r="16325" spans="2:2" ht="15.75" customHeight="1" x14ac:dyDescent="0.2">
      <c r="B16325" s="9"/>
    </row>
    <row r="16326" spans="2:2" ht="15.75" customHeight="1" x14ac:dyDescent="0.2">
      <c r="B16326" s="9"/>
    </row>
    <row r="16327" spans="2:2" ht="15.75" customHeight="1" x14ac:dyDescent="0.2">
      <c r="B16327" s="9"/>
    </row>
    <row r="16328" spans="2:2" ht="15.75" customHeight="1" x14ac:dyDescent="0.2">
      <c r="B16328" s="9"/>
    </row>
    <row r="16329" spans="2:2" ht="15.75" customHeight="1" x14ac:dyDescent="0.2">
      <c r="B16329" s="9"/>
    </row>
    <row r="16330" spans="2:2" ht="15.75" customHeight="1" x14ac:dyDescent="0.2">
      <c r="B16330" s="9"/>
    </row>
    <row r="16331" spans="2:2" ht="15.75" customHeight="1" x14ac:dyDescent="0.2">
      <c r="B16331" s="9"/>
    </row>
    <row r="16332" spans="2:2" ht="15.75" customHeight="1" x14ac:dyDescent="0.2">
      <c r="B16332" s="9"/>
    </row>
    <row r="16333" spans="2:2" ht="15.75" customHeight="1" x14ac:dyDescent="0.2">
      <c r="B16333" s="9"/>
    </row>
    <row r="16334" spans="2:2" ht="15.75" customHeight="1" x14ac:dyDescent="0.2">
      <c r="B16334" s="9"/>
    </row>
    <row r="16335" spans="2:2" ht="15.75" customHeight="1" x14ac:dyDescent="0.2">
      <c r="B16335" s="9"/>
    </row>
    <row r="16336" spans="2:2" ht="15.75" customHeight="1" x14ac:dyDescent="0.2">
      <c r="B16336" s="9"/>
    </row>
    <row r="16337" spans="2:2" ht="15.75" customHeight="1" x14ac:dyDescent="0.2">
      <c r="B16337" s="9"/>
    </row>
    <row r="16338" spans="2:2" ht="15.75" customHeight="1" x14ac:dyDescent="0.2">
      <c r="B16338" s="9"/>
    </row>
    <row r="16339" spans="2:2" ht="15.75" customHeight="1" x14ac:dyDescent="0.2">
      <c r="B16339" s="9"/>
    </row>
    <row r="16340" spans="2:2" ht="15.75" customHeight="1" x14ac:dyDescent="0.2">
      <c r="B16340" s="9"/>
    </row>
    <row r="16341" spans="2:2" ht="15.75" customHeight="1" x14ac:dyDescent="0.2">
      <c r="B16341" s="9"/>
    </row>
    <row r="16342" spans="2:2" ht="15.75" customHeight="1" x14ac:dyDescent="0.2">
      <c r="B16342" s="9"/>
    </row>
    <row r="16343" spans="2:2" ht="15.75" customHeight="1" x14ac:dyDescent="0.2">
      <c r="B16343" s="9"/>
    </row>
    <row r="16344" spans="2:2" ht="15.75" customHeight="1" x14ac:dyDescent="0.2">
      <c r="B16344" s="9"/>
    </row>
    <row r="16345" spans="2:2" ht="15.75" customHeight="1" x14ac:dyDescent="0.2">
      <c r="B16345" s="9"/>
    </row>
    <row r="16346" spans="2:2" ht="15.75" customHeight="1" x14ac:dyDescent="0.2">
      <c r="B16346" s="9"/>
    </row>
    <row r="16347" spans="2:2" ht="15.75" customHeight="1" x14ac:dyDescent="0.2">
      <c r="B16347" s="9"/>
    </row>
    <row r="16348" spans="2:2" ht="15.75" customHeight="1" x14ac:dyDescent="0.2">
      <c r="B16348" s="9"/>
    </row>
    <row r="16349" spans="2:2" ht="15.75" customHeight="1" x14ac:dyDescent="0.2">
      <c r="B16349" s="9"/>
    </row>
    <row r="16350" spans="2:2" ht="15.75" customHeight="1" x14ac:dyDescent="0.2">
      <c r="B16350" s="9"/>
    </row>
    <row r="16351" spans="2:2" ht="15.75" customHeight="1" x14ac:dyDescent="0.2">
      <c r="B16351" s="9"/>
    </row>
    <row r="16352" spans="2:2" ht="15.75" customHeight="1" x14ac:dyDescent="0.2">
      <c r="B16352" s="9"/>
    </row>
    <row r="16353" spans="2:2" ht="15.75" customHeight="1" x14ac:dyDescent="0.2">
      <c r="B16353" s="9"/>
    </row>
    <row r="16354" spans="2:2" ht="15.75" customHeight="1" x14ac:dyDescent="0.2">
      <c r="B16354" s="9"/>
    </row>
    <row r="16355" spans="2:2" ht="15.75" customHeight="1" x14ac:dyDescent="0.2">
      <c r="B16355" s="9"/>
    </row>
    <row r="16356" spans="2:2" ht="15.75" customHeight="1" x14ac:dyDescent="0.2">
      <c r="B16356" s="9"/>
    </row>
    <row r="16357" spans="2:2" ht="15.75" customHeight="1" x14ac:dyDescent="0.2">
      <c r="B16357" s="9"/>
    </row>
    <row r="16358" spans="2:2" ht="15.75" customHeight="1" x14ac:dyDescent="0.2">
      <c r="B16358" s="9"/>
    </row>
    <row r="16359" spans="2:2" ht="15.75" customHeight="1" x14ac:dyDescent="0.2">
      <c r="B16359" s="9"/>
    </row>
    <row r="16360" spans="2:2" ht="15.75" customHeight="1" x14ac:dyDescent="0.2">
      <c r="B16360" s="9"/>
    </row>
    <row r="16361" spans="2:2" ht="15.75" customHeight="1" x14ac:dyDescent="0.2">
      <c r="B16361" s="9"/>
    </row>
    <row r="16362" spans="2:2" ht="15.75" customHeight="1" x14ac:dyDescent="0.2">
      <c r="B16362" s="9"/>
    </row>
    <row r="16363" spans="2:2" ht="15.75" customHeight="1" x14ac:dyDescent="0.2">
      <c r="B16363" s="9"/>
    </row>
    <row r="16364" spans="2:2" ht="15.75" customHeight="1" x14ac:dyDescent="0.2">
      <c r="B16364" s="9"/>
    </row>
    <row r="16365" spans="2:2" ht="15.75" customHeight="1" x14ac:dyDescent="0.2">
      <c r="B16365" s="9"/>
    </row>
    <row r="16366" spans="2:2" ht="15.75" customHeight="1" x14ac:dyDescent="0.2">
      <c r="B16366" s="9"/>
    </row>
    <row r="16367" spans="2:2" ht="15.75" customHeight="1" x14ac:dyDescent="0.2">
      <c r="B16367" s="9"/>
    </row>
    <row r="16368" spans="2:2" ht="15.75" customHeight="1" x14ac:dyDescent="0.2">
      <c r="B16368" s="9"/>
    </row>
    <row r="16369" spans="2:2" ht="15.75" customHeight="1" x14ac:dyDescent="0.2">
      <c r="B16369" s="9"/>
    </row>
    <row r="16370" spans="2:2" ht="15.75" customHeight="1" x14ac:dyDescent="0.2">
      <c r="B16370" s="9"/>
    </row>
    <row r="16371" spans="2:2" ht="15.75" customHeight="1" x14ac:dyDescent="0.2">
      <c r="B16371" s="9"/>
    </row>
    <row r="16372" spans="2:2" ht="15.75" customHeight="1" x14ac:dyDescent="0.2">
      <c r="B16372" s="9"/>
    </row>
    <row r="16373" spans="2:2" ht="15.75" customHeight="1" x14ac:dyDescent="0.2">
      <c r="B16373" s="9"/>
    </row>
    <row r="16374" spans="2:2" ht="15.75" customHeight="1" x14ac:dyDescent="0.2">
      <c r="B16374" s="9"/>
    </row>
    <row r="16375" spans="2:2" ht="15.75" customHeight="1" x14ac:dyDescent="0.2">
      <c r="B16375" s="9"/>
    </row>
    <row r="16376" spans="2:2" ht="15.75" customHeight="1" x14ac:dyDescent="0.2">
      <c r="B16376" s="9"/>
    </row>
    <row r="16377" spans="2:2" ht="15.75" customHeight="1" x14ac:dyDescent="0.2">
      <c r="B16377" s="9"/>
    </row>
    <row r="16378" spans="2:2" ht="15.75" customHeight="1" x14ac:dyDescent="0.2">
      <c r="B16378" s="9"/>
    </row>
    <row r="16379" spans="2:2" ht="15.75" customHeight="1" x14ac:dyDescent="0.2">
      <c r="B16379" s="9"/>
    </row>
    <row r="16380" spans="2:2" ht="15.75" customHeight="1" x14ac:dyDescent="0.2">
      <c r="B16380" s="9"/>
    </row>
    <row r="16381" spans="2:2" ht="15.75" customHeight="1" x14ac:dyDescent="0.2">
      <c r="B16381" s="9"/>
    </row>
    <row r="16382" spans="2:2" ht="15.75" customHeight="1" x14ac:dyDescent="0.2">
      <c r="B16382" s="9"/>
    </row>
    <row r="16383" spans="2:2" ht="15.75" customHeight="1" x14ac:dyDescent="0.2">
      <c r="B16383" s="9"/>
    </row>
    <row r="16384" spans="2:2" ht="15.75" customHeight="1" x14ac:dyDescent="0.2">
      <c r="B16384" s="9"/>
    </row>
    <row r="16385" spans="2:2" ht="15.75" customHeight="1" x14ac:dyDescent="0.2">
      <c r="B16385" s="9"/>
    </row>
    <row r="16386" spans="2:2" ht="15.75" customHeight="1" x14ac:dyDescent="0.2">
      <c r="B16386" s="9"/>
    </row>
    <row r="16387" spans="2:2" ht="15.75" customHeight="1" x14ac:dyDescent="0.2">
      <c r="B16387" s="9"/>
    </row>
    <row r="16388" spans="2:2" ht="15.75" customHeight="1" x14ac:dyDescent="0.2">
      <c r="B16388" s="9"/>
    </row>
    <row r="16389" spans="2:2" ht="15.75" customHeight="1" x14ac:dyDescent="0.2">
      <c r="B16389" s="9"/>
    </row>
    <row r="16390" spans="2:2" ht="15.75" customHeight="1" x14ac:dyDescent="0.2">
      <c r="B16390" s="9"/>
    </row>
    <row r="16391" spans="2:2" ht="15.75" customHeight="1" x14ac:dyDescent="0.2">
      <c r="B16391" s="9"/>
    </row>
    <row r="16392" spans="2:2" ht="15.75" customHeight="1" x14ac:dyDescent="0.2">
      <c r="B16392" s="9"/>
    </row>
    <row r="16393" spans="2:2" ht="15.75" customHeight="1" x14ac:dyDescent="0.2">
      <c r="B16393" s="9"/>
    </row>
    <row r="16394" spans="2:2" ht="15.75" customHeight="1" x14ac:dyDescent="0.2">
      <c r="B16394" s="9"/>
    </row>
    <row r="16395" spans="2:2" ht="15.75" customHeight="1" x14ac:dyDescent="0.2">
      <c r="B16395" s="9"/>
    </row>
    <row r="16396" spans="2:2" ht="15.75" customHeight="1" x14ac:dyDescent="0.2">
      <c r="B16396" s="9"/>
    </row>
    <row r="16397" spans="2:2" ht="15.75" customHeight="1" x14ac:dyDescent="0.2">
      <c r="B16397" s="9"/>
    </row>
    <row r="16398" spans="2:2" ht="15.75" customHeight="1" x14ac:dyDescent="0.2">
      <c r="B16398" s="9"/>
    </row>
    <row r="16399" spans="2:2" ht="15.75" customHeight="1" x14ac:dyDescent="0.2">
      <c r="B16399" s="9"/>
    </row>
    <row r="16400" spans="2:2" ht="15.75" customHeight="1" x14ac:dyDescent="0.2">
      <c r="B16400" s="9"/>
    </row>
    <row r="16401" spans="2:2" ht="15.75" customHeight="1" x14ac:dyDescent="0.2">
      <c r="B16401" s="9"/>
    </row>
    <row r="16402" spans="2:2" ht="15.75" customHeight="1" x14ac:dyDescent="0.2">
      <c r="B16402" s="9"/>
    </row>
    <row r="16403" spans="2:2" ht="15.75" customHeight="1" x14ac:dyDescent="0.2">
      <c r="B16403" s="9"/>
    </row>
  </sheetData>
  <mergeCells count="15">
    <mergeCell ref="C32:C35"/>
    <mergeCell ref="B2:C2"/>
    <mergeCell ref="C9:C13"/>
    <mergeCell ref="C16:C17"/>
    <mergeCell ref="C18:C22"/>
    <mergeCell ref="C23:C27"/>
    <mergeCell ref="C84:C89"/>
    <mergeCell ref="C90:C97"/>
    <mergeCell ref="C98:C105"/>
    <mergeCell ref="C36:C43"/>
    <mergeCell ref="C44:C51"/>
    <mergeCell ref="C52:C59"/>
    <mergeCell ref="C60:C67"/>
    <mergeCell ref="C68:C75"/>
    <mergeCell ref="C76:C8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Z139"/>
  <sheetViews>
    <sheetView tabSelected="1" zoomScale="80" zoomScaleNormal="80" workbookViewId="0">
      <pane xSplit="70" topLeftCell="CQ1" activePane="topRight" state="frozen"/>
      <selection activeCell="BQ1" sqref="BQ1"/>
      <selection pane="topRight" activeCell="DL118" sqref="DL118"/>
    </sheetView>
  </sheetViews>
  <sheetFormatPr baseColWidth="10" defaultRowHeight="12.75" outlineLevelCol="1" x14ac:dyDescent="0.2"/>
  <cols>
    <col min="1" max="42" width="4.28515625" hidden="1" customWidth="1" outlineLevel="1"/>
    <col min="43" max="47" width="6.85546875" hidden="1" customWidth="1" outlineLevel="1"/>
    <col min="48" max="48" width="7.42578125" hidden="1" customWidth="1" outlineLevel="1"/>
    <col min="49" max="49" width="6.85546875" hidden="1" customWidth="1" outlineLevel="1"/>
    <col min="50" max="50" width="9.85546875" hidden="1" customWidth="1" outlineLevel="1"/>
    <col min="51" max="55" width="6.85546875" hidden="1" customWidth="1" outlineLevel="1"/>
    <col min="56" max="56" width="9.85546875" hidden="1" customWidth="1" outlineLevel="1"/>
    <col min="57" max="57" width="7.42578125" hidden="1" customWidth="1" outlineLevel="1"/>
    <col min="58" max="58" width="9.85546875" hidden="1" customWidth="1" outlineLevel="1"/>
    <col min="59" max="68" width="6.85546875" hidden="1" customWidth="1" outlineLevel="1"/>
    <col min="69" max="69" width="11.42578125" collapsed="1"/>
    <col min="70" max="70" width="43" customWidth="1"/>
    <col min="71" max="74" width="10.5703125" customWidth="1"/>
    <col min="75" max="75" width="7.42578125" customWidth="1"/>
    <col min="76" max="76" width="7.5703125" customWidth="1"/>
    <col min="77" max="81" width="7.140625" hidden="1" customWidth="1" outlineLevel="1"/>
    <col min="82" max="82" width="7.140625" customWidth="1" collapsed="1"/>
    <col min="83" max="84" width="7.140625" customWidth="1"/>
    <col min="85" max="89" width="7.140625" hidden="1" customWidth="1" outlineLevel="1"/>
    <col min="90" max="90" width="7.140625" customWidth="1" collapsed="1"/>
    <col min="91" max="94" width="7.140625" customWidth="1"/>
    <col min="95" max="95" width="59.7109375" customWidth="1"/>
    <col min="96" max="97" width="7.140625" customWidth="1"/>
    <col min="98" max="100" width="6.7109375" customWidth="1"/>
    <col min="101" max="101" width="8" customWidth="1"/>
    <col min="102" max="114" width="4.7109375" customWidth="1"/>
    <col min="115" max="115" width="6" bestFit="1" customWidth="1"/>
    <col min="116" max="166" width="4.7109375" customWidth="1"/>
    <col min="167" max="167" width="6.5703125" bestFit="1" customWidth="1"/>
    <col min="168" max="181" width="5.85546875" customWidth="1"/>
    <col min="182" max="185" width="6.42578125" bestFit="1" customWidth="1"/>
    <col min="186" max="190" width="6.7109375" customWidth="1"/>
    <col min="191" max="191" width="9.140625" customWidth="1"/>
    <col min="192" max="192" width="10.7109375" customWidth="1"/>
    <col min="193" max="193" width="224.85546875" bestFit="1" customWidth="1"/>
    <col min="194" max="207" width="5.85546875" customWidth="1"/>
    <col min="208" max="208" width="20.85546875" customWidth="1"/>
  </cols>
  <sheetData>
    <row r="1" spans="1:208" s="3" customFormat="1" ht="143.25" customHeight="1" thickBot="1" x14ac:dyDescent="0.25">
      <c r="A1" s="27" t="s">
        <v>534</v>
      </c>
      <c r="B1" s="26" t="s">
        <v>448</v>
      </c>
      <c r="C1" s="26" t="s">
        <v>409</v>
      </c>
      <c r="D1" s="26" t="s">
        <v>422</v>
      </c>
      <c r="E1" s="26" t="s">
        <v>435</v>
      </c>
      <c r="F1" s="26" t="s">
        <v>979</v>
      </c>
      <c r="G1" s="26" t="s">
        <v>980</v>
      </c>
      <c r="H1" s="21" t="s">
        <v>535</v>
      </c>
      <c r="I1" s="21" t="s">
        <v>449</v>
      </c>
      <c r="J1" s="21" t="s">
        <v>410</v>
      </c>
      <c r="K1" s="21" t="s">
        <v>423</v>
      </c>
      <c r="L1" s="21" t="s">
        <v>436</v>
      </c>
      <c r="M1" s="21" t="s">
        <v>981</v>
      </c>
      <c r="N1" s="21" t="s">
        <v>982</v>
      </c>
      <c r="O1" s="110" t="s">
        <v>536</v>
      </c>
      <c r="P1" s="110" t="s">
        <v>450</v>
      </c>
      <c r="Q1" s="110" t="s">
        <v>411</v>
      </c>
      <c r="R1" s="110" t="s">
        <v>424</v>
      </c>
      <c r="S1" s="110" t="s">
        <v>437</v>
      </c>
      <c r="T1" s="110" t="s">
        <v>983</v>
      </c>
      <c r="U1" s="110" t="s">
        <v>984</v>
      </c>
      <c r="V1" s="22" t="s">
        <v>537</v>
      </c>
      <c r="W1" s="22" t="s">
        <v>451</v>
      </c>
      <c r="X1" s="22" t="s">
        <v>412</v>
      </c>
      <c r="Y1" s="22" t="s">
        <v>425</v>
      </c>
      <c r="Z1" s="22" t="s">
        <v>438</v>
      </c>
      <c r="AA1" s="22" t="s">
        <v>985</v>
      </c>
      <c r="AB1" s="22" t="s">
        <v>986</v>
      </c>
      <c r="AC1" s="23" t="s">
        <v>461</v>
      </c>
      <c r="AD1" s="23" t="s">
        <v>452</v>
      </c>
      <c r="AE1" s="23" t="s">
        <v>413</v>
      </c>
      <c r="AF1" s="23" t="s">
        <v>426</v>
      </c>
      <c r="AG1" s="23" t="s">
        <v>439</v>
      </c>
      <c r="AH1" s="23" t="s">
        <v>987</v>
      </c>
      <c r="AI1" s="23" t="s">
        <v>988</v>
      </c>
      <c r="AJ1" s="24" t="s">
        <v>538</v>
      </c>
      <c r="AK1" s="24" t="s">
        <v>453</v>
      </c>
      <c r="AL1" s="24" t="s">
        <v>414</v>
      </c>
      <c r="AM1" s="24" t="s">
        <v>427</v>
      </c>
      <c r="AN1" s="24" t="s">
        <v>440</v>
      </c>
      <c r="AO1" s="24" t="s">
        <v>989</v>
      </c>
      <c r="AP1" s="111" t="s">
        <v>990</v>
      </c>
      <c r="AQ1" s="31" t="s">
        <v>643</v>
      </c>
      <c r="AR1" s="31" t="s">
        <v>644</v>
      </c>
      <c r="AS1" s="31" t="s">
        <v>645</v>
      </c>
      <c r="AT1" s="31" t="s">
        <v>646</v>
      </c>
      <c r="AU1" s="31" t="s">
        <v>647</v>
      </c>
      <c r="AV1" s="31" t="s">
        <v>648</v>
      </c>
      <c r="AW1" s="114" t="s">
        <v>994</v>
      </c>
      <c r="AX1" s="115" t="s">
        <v>995</v>
      </c>
      <c r="AY1" s="115" t="s">
        <v>996</v>
      </c>
      <c r="AZ1" s="115" t="s">
        <v>997</v>
      </c>
      <c r="BA1" s="115" t="s">
        <v>998</v>
      </c>
      <c r="BB1" s="115" t="s">
        <v>999</v>
      </c>
      <c r="BC1" s="115" t="s">
        <v>1000</v>
      </c>
      <c r="BD1" s="33" t="s">
        <v>649</v>
      </c>
      <c r="BE1" s="32" t="s">
        <v>650</v>
      </c>
      <c r="BF1" s="144" t="s">
        <v>651</v>
      </c>
      <c r="BG1" s="113" t="s">
        <v>533</v>
      </c>
      <c r="BH1" s="113" t="s">
        <v>460</v>
      </c>
      <c r="BI1" s="113" t="s">
        <v>415</v>
      </c>
      <c r="BJ1" s="113" t="s">
        <v>434</v>
      </c>
      <c r="BK1" s="113" t="s">
        <v>447</v>
      </c>
      <c r="BL1" s="113" t="s">
        <v>991</v>
      </c>
      <c r="BM1" s="113" t="s">
        <v>992</v>
      </c>
      <c r="BN1" s="29" t="s">
        <v>978</v>
      </c>
      <c r="BO1" s="30" t="s">
        <v>532</v>
      </c>
      <c r="BP1" s="112" t="s">
        <v>993</v>
      </c>
      <c r="BQ1" s="171" t="s">
        <v>0</v>
      </c>
      <c r="BR1" s="41" t="s">
        <v>407</v>
      </c>
      <c r="BS1" s="41" t="s">
        <v>839</v>
      </c>
      <c r="BT1" s="41" t="s">
        <v>1086</v>
      </c>
      <c r="BU1" s="41" t="s">
        <v>1103</v>
      </c>
      <c r="BV1" s="41" t="s">
        <v>1168</v>
      </c>
      <c r="BW1" s="41" t="s">
        <v>834</v>
      </c>
      <c r="BX1" s="172" t="s">
        <v>833</v>
      </c>
      <c r="BY1" s="69" t="s">
        <v>828</v>
      </c>
      <c r="BZ1" s="70" t="s">
        <v>829</v>
      </c>
      <c r="CA1" s="70" t="s">
        <v>830</v>
      </c>
      <c r="CB1" s="70" t="s">
        <v>831</v>
      </c>
      <c r="CC1" s="70" t="s">
        <v>832</v>
      </c>
      <c r="CD1" s="146" t="s">
        <v>2</v>
      </c>
      <c r="CE1" s="147" t="s">
        <v>959</v>
      </c>
      <c r="CF1" s="147" t="s">
        <v>827</v>
      </c>
      <c r="CG1" s="69" t="s">
        <v>692</v>
      </c>
      <c r="CH1" s="70" t="s">
        <v>693</v>
      </c>
      <c r="CI1" s="70" t="s">
        <v>694</v>
      </c>
      <c r="CJ1" s="70" t="s">
        <v>695</v>
      </c>
      <c r="CK1" s="70" t="s">
        <v>696</v>
      </c>
      <c r="CL1" s="109" t="s">
        <v>1043</v>
      </c>
      <c r="CM1" s="71" t="s">
        <v>1044</v>
      </c>
      <c r="CN1" s="71" t="s">
        <v>1045</v>
      </c>
      <c r="CO1" s="71" t="s">
        <v>1046</v>
      </c>
      <c r="CP1" s="71" t="s">
        <v>1047</v>
      </c>
      <c r="CQ1" s="148" t="s">
        <v>1038</v>
      </c>
      <c r="CR1" s="207" t="s">
        <v>641</v>
      </c>
      <c r="CS1" s="208" t="s">
        <v>1236</v>
      </c>
      <c r="CT1" s="203" t="s">
        <v>408</v>
      </c>
      <c r="CU1" s="204" t="s">
        <v>472</v>
      </c>
      <c r="CV1" s="205" t="s">
        <v>640</v>
      </c>
      <c r="CW1" s="206" t="s">
        <v>473</v>
      </c>
      <c r="CX1" s="189" t="s">
        <v>1177</v>
      </c>
      <c r="CY1" s="190" t="s">
        <v>1178</v>
      </c>
      <c r="CZ1" s="190" t="s">
        <v>1179</v>
      </c>
      <c r="DA1" s="190" t="s">
        <v>1180</v>
      </c>
      <c r="DB1" s="190" t="s">
        <v>405</v>
      </c>
      <c r="DC1" s="190" t="s">
        <v>1181</v>
      </c>
      <c r="DD1" s="190" t="s">
        <v>1182</v>
      </c>
      <c r="DE1" s="190" t="s">
        <v>1183</v>
      </c>
      <c r="DF1" s="190" t="s">
        <v>1184</v>
      </c>
      <c r="DG1" s="190" t="s">
        <v>1055</v>
      </c>
      <c r="DH1" s="191" t="s">
        <v>1185</v>
      </c>
      <c r="DI1" s="191" t="s">
        <v>1186</v>
      </c>
      <c r="DJ1" s="191" t="s">
        <v>1187</v>
      </c>
      <c r="DK1" s="191" t="s">
        <v>1188</v>
      </c>
      <c r="DL1" s="191" t="s">
        <v>404</v>
      </c>
      <c r="DM1" s="191" t="s">
        <v>1189</v>
      </c>
      <c r="DN1" s="191" t="s">
        <v>1190</v>
      </c>
      <c r="DO1" s="191" t="s">
        <v>1191</v>
      </c>
      <c r="DP1" s="191" t="s">
        <v>1192</v>
      </c>
      <c r="DQ1" s="191" t="s">
        <v>1056</v>
      </c>
      <c r="DR1" s="192" t="s">
        <v>1193</v>
      </c>
      <c r="DS1" s="192" t="s">
        <v>1194</v>
      </c>
      <c r="DT1" s="192" t="s">
        <v>1195</v>
      </c>
      <c r="DU1" s="192" t="s">
        <v>1196</v>
      </c>
      <c r="DV1" s="192" t="s">
        <v>406</v>
      </c>
      <c r="DW1" s="192" t="s">
        <v>1197</v>
      </c>
      <c r="DX1" s="192" t="s">
        <v>1198</v>
      </c>
      <c r="DY1" s="192" t="s">
        <v>1199</v>
      </c>
      <c r="DZ1" s="192" t="s">
        <v>1200</v>
      </c>
      <c r="EA1" s="192" t="s">
        <v>1057</v>
      </c>
      <c r="EB1" s="193" t="s">
        <v>1201</v>
      </c>
      <c r="EC1" s="193" t="s">
        <v>1202</v>
      </c>
      <c r="ED1" s="193" t="s">
        <v>1203</v>
      </c>
      <c r="EE1" s="193" t="s">
        <v>1204</v>
      </c>
      <c r="EF1" s="193" t="s">
        <v>417</v>
      </c>
      <c r="EG1" s="193" t="s">
        <v>1205</v>
      </c>
      <c r="EH1" s="193" t="s">
        <v>1206</v>
      </c>
      <c r="EI1" s="193" t="s">
        <v>1207</v>
      </c>
      <c r="EJ1" s="193" t="s">
        <v>1208</v>
      </c>
      <c r="EK1" s="193" t="s">
        <v>1058</v>
      </c>
      <c r="EL1" s="194" t="s">
        <v>1209</v>
      </c>
      <c r="EM1" s="194" t="s">
        <v>1210</v>
      </c>
      <c r="EN1" s="194" t="s">
        <v>1211</v>
      </c>
      <c r="EO1" s="194" t="s">
        <v>1212</v>
      </c>
      <c r="EP1" s="194" t="s">
        <v>418</v>
      </c>
      <c r="EQ1" s="194" t="s">
        <v>1213</v>
      </c>
      <c r="ER1" s="194" t="s">
        <v>1214</v>
      </c>
      <c r="ES1" s="194" t="s">
        <v>1215</v>
      </c>
      <c r="ET1" s="194" t="s">
        <v>1216</v>
      </c>
      <c r="EU1" s="194" t="s">
        <v>1059</v>
      </c>
      <c r="EV1" s="195" t="s">
        <v>1217</v>
      </c>
      <c r="EW1" s="195" t="s">
        <v>1218</v>
      </c>
      <c r="EX1" s="195" t="s">
        <v>1219</v>
      </c>
      <c r="EY1" s="195" t="s">
        <v>1220</v>
      </c>
      <c r="EZ1" s="195" t="s">
        <v>419</v>
      </c>
      <c r="FA1" s="195" t="s">
        <v>1221</v>
      </c>
      <c r="FB1" s="195" t="s">
        <v>1222</v>
      </c>
      <c r="FC1" s="195" t="s">
        <v>1223</v>
      </c>
      <c r="FD1" s="195" t="s">
        <v>1224</v>
      </c>
      <c r="FE1" s="195" t="s">
        <v>1060</v>
      </c>
      <c r="FF1" s="196" t="s">
        <v>466</v>
      </c>
      <c r="FG1" s="197" t="s">
        <v>467</v>
      </c>
      <c r="FH1" s="197" t="s">
        <v>468</v>
      </c>
      <c r="FI1" s="197" t="s">
        <v>469</v>
      </c>
      <c r="FJ1" s="197" t="s">
        <v>470</v>
      </c>
      <c r="FK1" s="198" t="s">
        <v>471</v>
      </c>
      <c r="FL1" s="28" t="s">
        <v>968</v>
      </c>
      <c r="FM1" s="25" t="s">
        <v>969</v>
      </c>
      <c r="FN1" s="25" t="s">
        <v>970</v>
      </c>
      <c r="FO1" s="25" t="s">
        <v>971</v>
      </c>
      <c r="FP1" s="25" t="s">
        <v>972</v>
      </c>
      <c r="FQ1" s="25" t="s">
        <v>973</v>
      </c>
      <c r="FR1" s="25" t="s">
        <v>974</v>
      </c>
      <c r="FS1" s="25" t="s">
        <v>975</v>
      </c>
      <c r="FT1" s="25" t="s">
        <v>1061</v>
      </c>
      <c r="FU1" s="25" t="s">
        <v>1062</v>
      </c>
      <c r="FV1" s="25" t="s">
        <v>1063</v>
      </c>
      <c r="FW1" s="25" t="s">
        <v>1064</v>
      </c>
      <c r="FX1" s="25" t="s">
        <v>1051</v>
      </c>
      <c r="FY1" s="160" t="s">
        <v>1053</v>
      </c>
      <c r="FZ1" s="199" t="s">
        <v>615</v>
      </c>
      <c r="GA1" s="200" t="s">
        <v>617</v>
      </c>
      <c r="GB1" s="200" t="s">
        <v>462</v>
      </c>
      <c r="GC1" s="200" t="s">
        <v>463</v>
      </c>
      <c r="GD1" s="200" t="s">
        <v>464</v>
      </c>
      <c r="GE1" s="200" t="s">
        <v>465</v>
      </c>
      <c r="GF1" s="200" t="s">
        <v>636</v>
      </c>
      <c r="GG1" s="200" t="s">
        <v>637</v>
      </c>
      <c r="GH1" s="200" t="s">
        <v>1065</v>
      </c>
      <c r="GI1" s="68" t="s">
        <v>976</v>
      </c>
      <c r="GJ1" s="68" t="s">
        <v>977</v>
      </c>
      <c r="GK1" s="74" t="s">
        <v>951</v>
      </c>
      <c r="GL1" s="28" t="s">
        <v>618</v>
      </c>
      <c r="GM1" s="25" t="s">
        <v>619</v>
      </c>
      <c r="GN1" s="25" t="s">
        <v>620</v>
      </c>
      <c r="GO1" s="25" t="s">
        <v>621</v>
      </c>
      <c r="GP1" s="25" t="s">
        <v>622</v>
      </c>
      <c r="GQ1" s="25" t="s">
        <v>623</v>
      </c>
      <c r="GR1" s="25" t="s">
        <v>638</v>
      </c>
      <c r="GS1" s="25" t="s">
        <v>639</v>
      </c>
      <c r="GT1" s="25" t="s">
        <v>1066</v>
      </c>
      <c r="GU1" s="25" t="s">
        <v>1067</v>
      </c>
      <c r="GV1" s="25" t="s">
        <v>1068</v>
      </c>
      <c r="GW1" s="25" t="s">
        <v>1069</v>
      </c>
      <c r="GX1" s="25" t="s">
        <v>1052</v>
      </c>
      <c r="GY1" s="25" t="s">
        <v>1054</v>
      </c>
      <c r="GZ1" s="3" t="s">
        <v>4</v>
      </c>
    </row>
    <row r="2" spans="1:208" s="260" customFormat="1" ht="12.75" customHeight="1" x14ac:dyDescent="0.2">
      <c r="A2" s="259">
        <v>0</v>
      </c>
      <c r="B2" s="260">
        <v>0</v>
      </c>
      <c r="C2" s="260">
        <v>0</v>
      </c>
      <c r="D2" s="260">
        <v>0</v>
      </c>
      <c r="E2" s="260">
        <v>0</v>
      </c>
      <c r="F2" s="260">
        <v>0</v>
      </c>
      <c r="G2" s="260">
        <v>0</v>
      </c>
      <c r="H2" s="260">
        <v>0</v>
      </c>
      <c r="I2" s="260">
        <v>0</v>
      </c>
      <c r="J2" s="260">
        <v>0</v>
      </c>
      <c r="K2" s="260">
        <v>0</v>
      </c>
      <c r="L2" s="260">
        <v>0</v>
      </c>
      <c r="M2" s="260">
        <v>0</v>
      </c>
      <c r="N2" s="260">
        <v>0</v>
      </c>
      <c r="O2" s="260">
        <v>0</v>
      </c>
      <c r="P2" s="260">
        <v>0</v>
      </c>
      <c r="Q2" s="260">
        <v>0</v>
      </c>
      <c r="R2" s="260">
        <v>0</v>
      </c>
      <c r="S2" s="260">
        <v>0</v>
      </c>
      <c r="T2" s="260">
        <v>0</v>
      </c>
      <c r="U2" s="260">
        <v>0</v>
      </c>
      <c r="V2" s="260">
        <v>0</v>
      </c>
      <c r="W2" s="260">
        <v>0</v>
      </c>
      <c r="X2" s="260">
        <v>0</v>
      </c>
      <c r="Y2" s="260">
        <v>0</v>
      </c>
      <c r="Z2" s="260">
        <v>0</v>
      </c>
      <c r="AA2" s="260">
        <v>0</v>
      </c>
      <c r="AB2" s="260">
        <v>0</v>
      </c>
      <c r="AC2" s="260">
        <v>0</v>
      </c>
      <c r="AD2" s="260">
        <v>0</v>
      </c>
      <c r="AE2" s="260">
        <v>0</v>
      </c>
      <c r="AF2" s="260">
        <v>0</v>
      </c>
      <c r="AG2" s="260">
        <v>0</v>
      </c>
      <c r="AH2" s="260">
        <v>0</v>
      </c>
      <c r="AI2" s="260">
        <v>0</v>
      </c>
      <c r="AJ2" s="260">
        <v>1</v>
      </c>
      <c r="AK2" s="260">
        <v>0</v>
      </c>
      <c r="AL2" s="260">
        <v>1</v>
      </c>
      <c r="AM2" s="260">
        <v>1</v>
      </c>
      <c r="AN2" s="260">
        <v>1</v>
      </c>
      <c r="AO2" s="260">
        <v>1</v>
      </c>
      <c r="AP2" s="261">
        <v>0</v>
      </c>
      <c r="AQ2" s="260">
        <f t="shared" ref="AQ2:AQ33" si="0">MAX(A2:E2)</f>
        <v>0</v>
      </c>
      <c r="AR2" s="260">
        <f t="shared" ref="AR2:AR33" si="1">MAX(H2:L2)</f>
        <v>0</v>
      </c>
      <c r="AS2" s="260">
        <f t="shared" ref="AS2:AS33" si="2">MAX(O2:S2)</f>
        <v>0</v>
      </c>
      <c r="AT2" s="260">
        <f t="shared" ref="AT2:AT33" si="3">MAX(V2:Z2)</f>
        <v>0</v>
      </c>
      <c r="AU2" s="260">
        <f t="shared" ref="AU2:AU33" si="4">MAX(AC2:AG2)</f>
        <v>0</v>
      </c>
      <c r="AV2" s="260">
        <f t="shared" ref="AV2:AV33" si="5">MAX(AJ2:AN2)</f>
        <v>1</v>
      </c>
      <c r="AW2" s="266">
        <f t="shared" ref="AW2:AW33" si="6">SUM(O2+V2+AC2+AJ2)</f>
        <v>1</v>
      </c>
      <c r="AX2" s="267">
        <f t="shared" ref="AX2:AX33" si="7">SUM(P2+W2+AD2+AK2)</f>
        <v>0</v>
      </c>
      <c r="AY2" s="267">
        <f t="shared" ref="AY2:AY33" si="8">SUM(Q2+X2+AE2+AL2)</f>
        <v>1</v>
      </c>
      <c r="AZ2" s="267">
        <f t="shared" ref="AZ2:AZ33" si="9">SUM(R2+Y2+AF2+AM2)</f>
        <v>1</v>
      </c>
      <c r="BA2" s="267">
        <f t="shared" ref="BA2:BA33" si="10">SUM(S2+Z2+AG2+AN2)</f>
        <v>1</v>
      </c>
      <c r="BB2" s="267">
        <f t="shared" ref="BB2:BB33" si="11">SUM(T2+AA2+AH2+AO2)</f>
        <v>1</v>
      </c>
      <c r="BC2" s="268">
        <f t="shared" ref="BC2:BC33" si="12">SUM(U2+AB2+AI2+AP2)</f>
        <v>0</v>
      </c>
      <c r="BD2" s="259">
        <f t="shared" ref="BD2:BD33" si="13">MAX(AW2:BC2)</f>
        <v>1</v>
      </c>
      <c r="BE2" s="260">
        <f t="shared" ref="BE2:BE33" si="14">SUM(AS2:AV2)</f>
        <v>1</v>
      </c>
      <c r="BF2" s="261">
        <f t="shared" ref="BF2:BF33" si="15">SUM(AW2:BC2)</f>
        <v>5</v>
      </c>
      <c r="BG2" s="260">
        <f t="shared" ref="BG2:BG33" si="16">SUM(A2,H2,O2,V2,AC2,AJ2)</f>
        <v>1</v>
      </c>
      <c r="BH2" s="260">
        <f t="shared" ref="BH2:BH33" si="17">SUM(B2,I2,P2,W2,AD2,AK2)</f>
        <v>0</v>
      </c>
      <c r="BI2" s="260">
        <f t="shared" ref="BI2:BI33" si="18">SUM(C2,J2,Q2,X2,AE2,AL2)</f>
        <v>1</v>
      </c>
      <c r="BJ2" s="260">
        <f t="shared" ref="BJ2:BJ33" si="19">SUM(D2,K2,R2,Y2,AF2,AM2)</f>
        <v>1</v>
      </c>
      <c r="BK2" s="260">
        <f t="shared" ref="BK2:BK33" si="20">SUM(E2,L2,S2,Z2,AG2,AN2)</f>
        <v>1</v>
      </c>
      <c r="BL2" s="260">
        <f t="shared" ref="BL2:BL33" si="21">SUM(F2,M2,T2,AA2,AH2,AO2)</f>
        <v>1</v>
      </c>
      <c r="BM2" s="260">
        <f t="shared" ref="BM2:BM33" si="22">SUM(G2,N2,U2,AB2,AI2,AP2)</f>
        <v>0</v>
      </c>
      <c r="BN2" s="259">
        <v>0</v>
      </c>
      <c r="BO2" s="260">
        <v>0</v>
      </c>
      <c r="BP2" s="261">
        <v>1</v>
      </c>
      <c r="BQ2" s="259" t="s">
        <v>16</v>
      </c>
      <c r="BR2" s="260" t="s">
        <v>17</v>
      </c>
      <c r="BS2" s="260" t="s">
        <v>840</v>
      </c>
      <c r="BT2" s="260">
        <v>3</v>
      </c>
      <c r="BU2" s="260" t="s">
        <v>1087</v>
      </c>
      <c r="BV2" s="260">
        <v>11</v>
      </c>
      <c r="BW2" s="260" t="s">
        <v>19</v>
      </c>
      <c r="BX2" s="261" t="s">
        <v>658</v>
      </c>
      <c r="BY2" s="259">
        <f>VLOOKUP(BW2,PERT_NAT_EQB_2018!$B$4:$G$35,6,FALSE)</f>
        <v>1</v>
      </c>
      <c r="BZ2" s="260">
        <f>VLOOKUP(BW2,PERT_NAT_EQB_2018!$B$4:$G$35,3,FALSE)</f>
        <v>1</v>
      </c>
      <c r="CA2" s="260">
        <f>VLOOKUP(BW2,PERT_NAT_EQB_2018!$B$4:$G$35,4,FALSE)</f>
        <v>0</v>
      </c>
      <c r="CB2" s="260">
        <f>VLOOKUP(BW2,PERT_NAT_EQB_2018!$B$4:$G$35,5,FALSE)</f>
        <v>0</v>
      </c>
      <c r="CC2" s="260">
        <f>VLOOKUP(BW2,PERT_NAT_EQB_2018!$B$4:$G$35,2,FALSE)</f>
        <v>1</v>
      </c>
      <c r="CD2" s="259">
        <v>0</v>
      </c>
      <c r="CE2" s="260">
        <f>VLOOKUP(BQ2,CARACT_PE!$A$1:$N$145,COLUMN(CARACT_PE!N:N),FALSE)</f>
        <v>231</v>
      </c>
      <c r="CF2" s="260">
        <v>0</v>
      </c>
      <c r="CG2" s="259">
        <f>VLOOKUP(BX2,PERT_NAT_EQB_2021!$B$4:$G$81,6,FALSE)</f>
        <v>1</v>
      </c>
      <c r="CH2" s="260">
        <f>VLOOKUP(BX2,PERT_NAT_EQB_2021!$B$4:$G$81,3,FALSE)</f>
        <v>1</v>
      </c>
      <c r="CI2" s="260">
        <f>VLOOKUP(BX2,PERT_NAT_EQB_2021!$B$4:$G$81,4,FALSE)</f>
        <v>0</v>
      </c>
      <c r="CJ2" s="260">
        <f>VLOOKUP(BX2,PERT_NAT_EQB_2021!$B$4:$G$81,5,FALSE)</f>
        <v>0</v>
      </c>
      <c r="CK2" s="260">
        <f>VLOOKUP(BX2,PERT_NAT_EQB_2021!$B$4:$G$81,2,FALSE)</f>
        <v>1</v>
      </c>
      <c r="CL2" s="259">
        <f t="shared" ref="CL2:CL33" si="23">CG2</f>
        <v>1</v>
      </c>
      <c r="CM2" s="260">
        <f t="shared" ref="CM2:CM24" si="24">IF(CD2=1,0,IF(CE2&gt;=1200,0,CH2))</f>
        <v>1</v>
      </c>
      <c r="CN2" s="260">
        <f>IF($CD2=1,0,IF($CF2&gt;2,0,CI2))</f>
        <v>0</v>
      </c>
      <c r="CO2" s="260">
        <f>IF($CD2=1,0,IF($CF2&gt;2,0,CJ2))</f>
        <v>0</v>
      </c>
      <c r="CP2" s="260">
        <f t="shared" ref="CP2:CP33" si="25">CK2</f>
        <v>1</v>
      </c>
      <c r="CR2" s="269">
        <v>3</v>
      </c>
      <c r="CS2" s="270">
        <v>1</v>
      </c>
      <c r="CT2" s="269">
        <v>0</v>
      </c>
      <c r="CU2" s="271">
        <v>1</v>
      </c>
      <c r="CV2" s="271">
        <v>1</v>
      </c>
      <c r="CW2" s="270"/>
      <c r="CX2" s="269"/>
      <c r="CY2" s="272" t="str">
        <f t="shared" ref="CY2:CY33" si="26">IF(AND(CT2=1,CX2=1),1,"")</f>
        <v/>
      </c>
      <c r="CZ2" s="271"/>
      <c r="DA2" s="271"/>
      <c r="DB2" s="271"/>
      <c r="DC2" s="271"/>
      <c r="DD2" s="271"/>
      <c r="DE2" s="271"/>
      <c r="DF2" s="271"/>
      <c r="DG2" s="271"/>
      <c r="DH2" s="269"/>
      <c r="DI2" s="272" t="str">
        <f t="shared" ref="DI2:DI33" si="27">IF(AND(CT2=1,DH2=1),1,"")</f>
        <v/>
      </c>
      <c r="DJ2" s="271"/>
      <c r="DK2" s="271"/>
      <c r="DL2" s="271"/>
      <c r="DM2" s="271"/>
      <c r="DN2" s="271"/>
      <c r="DO2" s="271"/>
      <c r="DP2" s="271"/>
      <c r="DQ2" s="271"/>
      <c r="DR2" s="269">
        <v>1</v>
      </c>
      <c r="DS2" s="272" t="str">
        <f t="shared" ref="DS2:DS33" si="28">IF(AND(CT2=1,DR2=1),1,"")</f>
        <v/>
      </c>
      <c r="DT2" s="271">
        <v>1</v>
      </c>
      <c r="DU2" s="271"/>
      <c r="DV2" s="271"/>
      <c r="DW2" s="271"/>
      <c r="DX2" s="271">
        <v>1</v>
      </c>
      <c r="DY2" s="271"/>
      <c r="DZ2" s="271"/>
      <c r="EA2" s="271"/>
      <c r="EB2" s="269"/>
      <c r="EC2" s="272" t="str">
        <f t="shared" ref="EC2:EC33" si="29">IF(AND(CT2=1,EB2=1),1,"")</f>
        <v/>
      </c>
      <c r="ED2" s="271"/>
      <c r="EE2" s="271"/>
      <c r="EF2" s="271"/>
      <c r="EG2" s="271"/>
      <c r="EH2" s="271"/>
      <c r="EI2" s="271"/>
      <c r="EJ2" s="271"/>
      <c r="EK2" s="271"/>
      <c r="EL2" s="269"/>
      <c r="EM2" s="272" t="str">
        <f t="shared" ref="EM2:EM8" si="30">IF(AND(CT2=1,EL2=1),1,"")</f>
        <v/>
      </c>
      <c r="EN2" s="271"/>
      <c r="EO2" s="271"/>
      <c r="EP2" s="271"/>
      <c r="EQ2" s="271"/>
      <c r="ER2" s="271"/>
      <c r="ES2" s="271"/>
      <c r="ET2" s="271"/>
      <c r="EU2" s="271"/>
      <c r="EV2" s="269">
        <v>1</v>
      </c>
      <c r="EW2" s="272" t="str">
        <f t="shared" ref="EW2:EW33" si="31">IF(AND(CT2=1,EV2=1),1,"")</f>
        <v/>
      </c>
      <c r="EX2" s="271">
        <v>1</v>
      </c>
      <c r="EY2" s="271">
        <v>1</v>
      </c>
      <c r="EZ2" s="271"/>
      <c r="FA2" s="271"/>
      <c r="FB2" s="271">
        <v>1</v>
      </c>
      <c r="FC2" s="271"/>
      <c r="FD2" s="271"/>
      <c r="FE2" s="271"/>
      <c r="FF2" s="265">
        <f t="shared" ref="FF2:FF33" si="32">MAX(CX2:DF2)</f>
        <v>0</v>
      </c>
      <c r="FG2" s="264">
        <f t="shared" ref="FG2:FG33" si="33">MAX(DH2:DP2)</f>
        <v>0</v>
      </c>
      <c r="FH2" s="264">
        <f>MAX(DR2:DZ2)</f>
        <v>1</v>
      </c>
      <c r="FI2" s="264">
        <f t="shared" ref="FI2:FI8" si="34">MAX(EB2:EJ2)</f>
        <v>0</v>
      </c>
      <c r="FJ2" s="264">
        <f>MAX(EL2:ET2)</f>
        <v>0</v>
      </c>
      <c r="FK2" s="264">
        <f t="shared" ref="FK2:FK8" si="35">MAX(EV2:FD2)</f>
        <v>1</v>
      </c>
      <c r="FL2" s="264">
        <v>2</v>
      </c>
      <c r="FM2" s="264">
        <v>2</v>
      </c>
      <c r="FN2" s="264">
        <v>1</v>
      </c>
      <c r="FO2" s="264">
        <v>0</v>
      </c>
      <c r="FP2" s="264">
        <v>0</v>
      </c>
      <c r="FQ2" s="264">
        <v>2</v>
      </c>
      <c r="FR2" s="264">
        <v>1</v>
      </c>
      <c r="FS2" s="264">
        <v>1</v>
      </c>
      <c r="FT2" s="264"/>
      <c r="FU2" s="264"/>
      <c r="FV2" s="264"/>
      <c r="FW2" s="264"/>
      <c r="FX2" s="264"/>
      <c r="FY2" s="264"/>
      <c r="FZ2" s="264">
        <f>SUM(CX2,DH2,DR2,EV2,EB2,EL2)</f>
        <v>2</v>
      </c>
      <c r="GA2" s="264">
        <f>SUM(CY2,DI2,DS2,EW2,EC2,EM2)</f>
        <v>0</v>
      </c>
      <c r="GB2" s="264">
        <f t="shared" ref="GB2:GG2" si="36">SUM(DA2,DK2,DU2,EY2,EE2,EO2)</f>
        <v>1</v>
      </c>
      <c r="GC2" s="264">
        <f t="shared" si="36"/>
        <v>0</v>
      </c>
      <c r="GD2" s="264">
        <f t="shared" si="36"/>
        <v>0</v>
      </c>
      <c r="GE2" s="264">
        <f t="shared" si="36"/>
        <v>2</v>
      </c>
      <c r="GF2" s="264">
        <f t="shared" si="36"/>
        <v>0</v>
      </c>
      <c r="GG2" s="264">
        <f t="shared" si="36"/>
        <v>0</v>
      </c>
      <c r="GH2" s="264">
        <f t="shared" ref="GH2:GH7" si="37">SUM(DG2,DQ2,EA2,EK2,EU2,FE2)</f>
        <v>0</v>
      </c>
      <c r="GK2" s="261" t="s">
        <v>1227</v>
      </c>
      <c r="GL2" s="259">
        <v>4</v>
      </c>
      <c r="GM2" s="260">
        <v>1</v>
      </c>
      <c r="GN2" s="260">
        <v>1</v>
      </c>
      <c r="GO2" s="260">
        <v>1</v>
      </c>
      <c r="GP2" s="260">
        <v>1</v>
      </c>
      <c r="GQ2" s="260">
        <v>1</v>
      </c>
      <c r="GR2" s="260">
        <v>1</v>
      </c>
      <c r="GS2" s="260">
        <v>1</v>
      </c>
      <c r="GZ2" s="260" t="str">
        <f>VLOOKUP(BQ2,CARACT_PE!$A$2:$H$145,8,0)</f>
        <v>MEFM</v>
      </c>
    </row>
    <row r="3" spans="1:208" s="260" customFormat="1" ht="12.75" customHeight="1" x14ac:dyDescent="0.2">
      <c r="A3" s="259">
        <v>0</v>
      </c>
      <c r="B3" s="260">
        <v>0</v>
      </c>
      <c r="C3" s="260">
        <v>0</v>
      </c>
      <c r="D3" s="260">
        <v>0</v>
      </c>
      <c r="E3" s="260">
        <v>0</v>
      </c>
      <c r="F3" s="260">
        <v>0</v>
      </c>
      <c r="G3" s="260">
        <v>0</v>
      </c>
      <c r="H3" s="260">
        <v>1</v>
      </c>
      <c r="I3" s="260">
        <v>0</v>
      </c>
      <c r="J3" s="260">
        <v>0</v>
      </c>
      <c r="K3" s="260">
        <v>0</v>
      </c>
      <c r="L3" s="260">
        <v>0</v>
      </c>
      <c r="M3" s="260">
        <v>1</v>
      </c>
      <c r="N3" s="260">
        <v>0</v>
      </c>
      <c r="O3" s="260">
        <v>0</v>
      </c>
      <c r="P3" s="260">
        <v>0</v>
      </c>
      <c r="Q3" s="260">
        <v>0</v>
      </c>
      <c r="R3" s="260">
        <v>0</v>
      </c>
      <c r="S3" s="260">
        <v>0</v>
      </c>
      <c r="T3" s="260">
        <v>0</v>
      </c>
      <c r="U3" s="260">
        <v>0</v>
      </c>
      <c r="V3" s="260">
        <v>0</v>
      </c>
      <c r="W3" s="260">
        <v>0</v>
      </c>
      <c r="X3" s="260">
        <v>0</v>
      </c>
      <c r="Y3" s="260">
        <v>0</v>
      </c>
      <c r="Z3" s="260">
        <v>0</v>
      </c>
      <c r="AA3" s="260">
        <v>0</v>
      </c>
      <c r="AB3" s="260">
        <v>0</v>
      </c>
      <c r="AC3" s="260">
        <v>1</v>
      </c>
      <c r="AD3" s="260">
        <v>0</v>
      </c>
      <c r="AE3" s="260">
        <v>0</v>
      </c>
      <c r="AF3" s="260">
        <v>0</v>
      </c>
      <c r="AG3" s="260">
        <v>0</v>
      </c>
      <c r="AH3" s="260">
        <v>0</v>
      </c>
      <c r="AI3" s="260">
        <v>0</v>
      </c>
      <c r="AJ3" s="260">
        <v>0</v>
      </c>
      <c r="AK3" s="260">
        <v>0</v>
      </c>
      <c r="AL3" s="260">
        <v>0</v>
      </c>
      <c r="AM3" s="260">
        <v>0</v>
      </c>
      <c r="AN3" s="260">
        <v>0</v>
      </c>
      <c r="AO3" s="260">
        <v>0</v>
      </c>
      <c r="AP3" s="261">
        <v>0</v>
      </c>
      <c r="AQ3" s="260">
        <f t="shared" si="0"/>
        <v>0</v>
      </c>
      <c r="AR3" s="260">
        <f t="shared" si="1"/>
        <v>1</v>
      </c>
      <c r="AS3" s="260">
        <f t="shared" si="2"/>
        <v>0</v>
      </c>
      <c r="AT3" s="260">
        <f t="shared" si="3"/>
        <v>0</v>
      </c>
      <c r="AU3" s="260">
        <f t="shared" si="4"/>
        <v>1</v>
      </c>
      <c r="AV3" s="260">
        <f t="shared" si="5"/>
        <v>0</v>
      </c>
      <c r="AW3" s="259">
        <f t="shared" si="6"/>
        <v>1</v>
      </c>
      <c r="AX3" s="260">
        <f t="shared" si="7"/>
        <v>0</v>
      </c>
      <c r="AY3" s="260">
        <f t="shared" si="8"/>
        <v>0</v>
      </c>
      <c r="AZ3" s="260">
        <f t="shared" si="9"/>
        <v>0</v>
      </c>
      <c r="BA3" s="260">
        <f t="shared" si="10"/>
        <v>0</v>
      </c>
      <c r="BB3" s="260">
        <f t="shared" si="11"/>
        <v>0</v>
      </c>
      <c r="BC3" s="261">
        <f t="shared" si="12"/>
        <v>0</v>
      </c>
      <c r="BD3" s="259">
        <f t="shared" si="13"/>
        <v>1</v>
      </c>
      <c r="BE3" s="260">
        <f t="shared" si="14"/>
        <v>1</v>
      </c>
      <c r="BF3" s="261">
        <f t="shared" si="15"/>
        <v>1</v>
      </c>
      <c r="BG3" s="260">
        <f t="shared" si="16"/>
        <v>2</v>
      </c>
      <c r="BH3" s="260">
        <f t="shared" si="17"/>
        <v>0</v>
      </c>
      <c r="BI3" s="260">
        <f t="shared" si="18"/>
        <v>0</v>
      </c>
      <c r="BJ3" s="260">
        <f t="shared" si="19"/>
        <v>0</v>
      </c>
      <c r="BK3" s="260">
        <f t="shared" si="20"/>
        <v>0</v>
      </c>
      <c r="BL3" s="260">
        <f t="shared" si="21"/>
        <v>1</v>
      </c>
      <c r="BM3" s="260">
        <f t="shared" si="22"/>
        <v>0</v>
      </c>
      <c r="BN3" s="259">
        <v>1</v>
      </c>
      <c r="BO3" s="260">
        <v>1</v>
      </c>
      <c r="BP3" s="261">
        <v>0</v>
      </c>
      <c r="BQ3" s="259" t="s">
        <v>24</v>
      </c>
      <c r="BR3" s="260" t="s">
        <v>25</v>
      </c>
      <c r="BS3" s="260" t="s">
        <v>841</v>
      </c>
      <c r="BT3" s="260">
        <v>3</v>
      </c>
      <c r="BU3" s="260" t="s">
        <v>1087</v>
      </c>
      <c r="BV3" s="260">
        <v>11</v>
      </c>
      <c r="BW3" s="260" t="s">
        <v>26</v>
      </c>
      <c r="BX3" s="261" t="s">
        <v>659</v>
      </c>
      <c r="BY3" s="259">
        <f>VLOOKUP(BW3,PERT_NAT_EQB_2018!$B$4:$G$35,6,FALSE)</f>
        <v>1</v>
      </c>
      <c r="BZ3" s="260">
        <f>VLOOKUP(BW3,PERT_NAT_EQB_2018!$B$4:$G$35,3,FALSE)</f>
        <v>1</v>
      </c>
      <c r="CA3" s="260">
        <f>VLOOKUP(BW3,PERT_NAT_EQB_2018!$B$4:$G$35,4,FALSE)</f>
        <v>0</v>
      </c>
      <c r="CB3" s="260">
        <f>VLOOKUP(BW3,PERT_NAT_EQB_2018!$B$4:$G$35,5,FALSE)</f>
        <v>0</v>
      </c>
      <c r="CC3" s="260">
        <f>VLOOKUP(BW3,PERT_NAT_EQB_2018!$B$4:$G$35,2,FALSE)</f>
        <v>1</v>
      </c>
      <c r="CD3" s="259">
        <v>0</v>
      </c>
      <c r="CE3" s="260">
        <f>VLOOKUP(BQ3,CARACT_PE!$A$1:$N$145,COLUMN(CARACT_PE!N:N),FALSE)</f>
        <v>299</v>
      </c>
      <c r="CF3" s="260">
        <v>19</v>
      </c>
      <c r="CG3" s="259">
        <f>VLOOKUP(BX3,PERT_NAT_EQB_2021!$B$4:$G$81,6,FALSE)</f>
        <v>1</v>
      </c>
      <c r="CH3" s="260">
        <f>VLOOKUP(BX3,PERT_NAT_EQB_2021!$B$4:$G$81,3,FALSE)</f>
        <v>1</v>
      </c>
      <c r="CI3" s="260">
        <f>VLOOKUP(BX3,PERT_NAT_EQB_2021!$B$4:$G$81,4,FALSE)</f>
        <v>0</v>
      </c>
      <c r="CJ3" s="260">
        <f>VLOOKUP(BX3,PERT_NAT_EQB_2021!$B$4:$G$81,5,FALSE)</f>
        <v>0</v>
      </c>
      <c r="CK3" s="260">
        <f>VLOOKUP(BX3,PERT_NAT_EQB_2021!$B$4:$G$81,2,FALSE)</f>
        <v>1</v>
      </c>
      <c r="CL3" s="259">
        <f t="shared" si="23"/>
        <v>1</v>
      </c>
      <c r="CM3" s="260">
        <f t="shared" si="24"/>
        <v>1</v>
      </c>
      <c r="CN3" s="260">
        <f>IF($CD3=1,0,IF($CF3&gt;2,0,CI3))</f>
        <v>0</v>
      </c>
      <c r="CO3" s="260">
        <f>IF($CD3=1,0,IF($CF3&gt;2,0,CJ3))</f>
        <v>0</v>
      </c>
      <c r="CP3" s="260">
        <f t="shared" si="25"/>
        <v>1</v>
      </c>
      <c r="CR3" s="262">
        <v>4</v>
      </c>
      <c r="CS3" s="263">
        <v>1</v>
      </c>
      <c r="CT3" s="262">
        <v>1</v>
      </c>
      <c r="CU3" s="264">
        <v>1</v>
      </c>
      <c r="CV3" s="264"/>
      <c r="CW3" s="263"/>
      <c r="CX3" s="262">
        <v>1</v>
      </c>
      <c r="CY3" s="264">
        <f t="shared" si="26"/>
        <v>1</v>
      </c>
      <c r="CZ3" s="264">
        <v>1</v>
      </c>
      <c r="DA3" s="201" t="s">
        <v>1169</v>
      </c>
      <c r="DB3" s="264"/>
      <c r="DC3" s="264"/>
      <c r="DD3" s="264">
        <v>1</v>
      </c>
      <c r="DE3" s="264"/>
      <c r="DF3" s="264"/>
      <c r="DG3" s="264">
        <v>1</v>
      </c>
      <c r="DH3" s="262"/>
      <c r="DI3" s="264" t="str">
        <f t="shared" si="27"/>
        <v/>
      </c>
      <c r="DJ3" s="264"/>
      <c r="DK3" s="264"/>
      <c r="DL3" s="264"/>
      <c r="DM3" s="264"/>
      <c r="DN3" s="264"/>
      <c r="DO3" s="264"/>
      <c r="DP3" s="264"/>
      <c r="DQ3" s="264"/>
      <c r="DR3" s="262"/>
      <c r="DS3" s="264" t="str">
        <f t="shared" si="28"/>
        <v/>
      </c>
      <c r="DT3" s="264"/>
      <c r="DU3" s="264"/>
      <c r="DV3" s="264"/>
      <c r="DW3" s="264"/>
      <c r="DX3" s="264"/>
      <c r="DY3" s="264"/>
      <c r="DZ3" s="264"/>
      <c r="EA3" s="264"/>
      <c r="EB3" s="262"/>
      <c r="EC3" s="264" t="str">
        <f t="shared" si="29"/>
        <v/>
      </c>
      <c r="ED3" s="264"/>
      <c r="EE3" s="264"/>
      <c r="EF3" s="264"/>
      <c r="EG3" s="264"/>
      <c r="EH3" s="264"/>
      <c r="EI3" s="264"/>
      <c r="EJ3" s="264"/>
      <c r="EK3" s="264"/>
      <c r="EL3" s="262"/>
      <c r="EM3" s="264" t="str">
        <f t="shared" si="30"/>
        <v/>
      </c>
      <c r="EN3" s="264"/>
      <c r="EO3" s="264"/>
      <c r="EP3" s="264"/>
      <c r="EQ3" s="264"/>
      <c r="ER3" s="264"/>
      <c r="ES3" s="264"/>
      <c r="ET3" s="264"/>
      <c r="EU3" s="264"/>
      <c r="EV3" s="262">
        <v>1</v>
      </c>
      <c r="EW3" s="264">
        <f t="shared" si="31"/>
        <v>1</v>
      </c>
      <c r="EX3" s="264">
        <v>1</v>
      </c>
      <c r="EY3" s="264"/>
      <c r="EZ3" s="264"/>
      <c r="FA3" s="264"/>
      <c r="FB3" s="264">
        <v>1</v>
      </c>
      <c r="FC3" s="264"/>
      <c r="FD3" s="264">
        <v>1</v>
      </c>
      <c r="FE3" s="264"/>
      <c r="FF3" s="265">
        <f t="shared" si="32"/>
        <v>1</v>
      </c>
      <c r="FG3" s="264">
        <f t="shared" si="33"/>
        <v>0</v>
      </c>
      <c r="FH3" s="264">
        <f>MAX(CX3:DF3)</f>
        <v>1</v>
      </c>
      <c r="FI3" s="264">
        <f t="shared" si="34"/>
        <v>0</v>
      </c>
      <c r="FJ3" s="264">
        <f t="shared" ref="FJ3:FJ34" si="38">MAX(EV3:FD3)</f>
        <v>1</v>
      </c>
      <c r="FK3" s="264">
        <f t="shared" si="35"/>
        <v>1</v>
      </c>
      <c r="FL3" s="264">
        <v>2</v>
      </c>
      <c r="FM3" s="264">
        <v>2</v>
      </c>
      <c r="FN3" s="264">
        <v>1</v>
      </c>
      <c r="FO3" s="264">
        <v>0</v>
      </c>
      <c r="FP3" s="264">
        <v>0</v>
      </c>
      <c r="FQ3" s="264">
        <v>2</v>
      </c>
      <c r="FR3" s="264">
        <v>1</v>
      </c>
      <c r="FS3" s="264">
        <v>1</v>
      </c>
      <c r="FT3" s="264">
        <v>1</v>
      </c>
      <c r="FU3" s="264">
        <v>1</v>
      </c>
      <c r="FV3" s="264"/>
      <c r="FW3" s="264"/>
      <c r="FX3" s="264">
        <v>1</v>
      </c>
      <c r="FY3" s="264">
        <v>1</v>
      </c>
      <c r="FZ3" s="264">
        <f t="shared" ref="FZ3:GA7" si="39">SUM(CX3,DH3,DR3,EB3,EL3,EV3)</f>
        <v>2</v>
      </c>
      <c r="GA3" s="264">
        <f t="shared" si="39"/>
        <v>2</v>
      </c>
      <c r="GB3" s="264">
        <f t="shared" ref="GB3:GG7" si="40">SUM(DA3,DK3,DU3,EE3,EO3,EY3)</f>
        <v>0</v>
      </c>
      <c r="GC3" s="264">
        <f t="shared" si="40"/>
        <v>0</v>
      </c>
      <c r="GD3" s="264">
        <f t="shared" si="40"/>
        <v>0</v>
      </c>
      <c r="GE3" s="264">
        <f t="shared" si="40"/>
        <v>2</v>
      </c>
      <c r="GF3" s="264">
        <f t="shared" si="40"/>
        <v>0</v>
      </c>
      <c r="GG3" s="264">
        <f t="shared" si="40"/>
        <v>1</v>
      </c>
      <c r="GH3" s="264">
        <f t="shared" si="37"/>
        <v>1</v>
      </c>
      <c r="GI3" s="78">
        <v>1</v>
      </c>
      <c r="GJ3" s="78"/>
      <c r="GK3" s="75" t="s">
        <v>1112</v>
      </c>
      <c r="GL3" s="259">
        <v>4</v>
      </c>
      <c r="GM3" s="260">
        <v>1</v>
      </c>
      <c r="GN3" s="260">
        <v>1</v>
      </c>
      <c r="GO3" s="260">
        <v>1</v>
      </c>
      <c r="GP3" s="260">
        <v>1</v>
      </c>
      <c r="GQ3" s="260">
        <v>1</v>
      </c>
      <c r="GR3" s="260">
        <v>1</v>
      </c>
      <c r="GS3" s="260">
        <v>1</v>
      </c>
      <c r="GT3" s="260">
        <v>4</v>
      </c>
      <c r="GU3" s="260">
        <v>4</v>
      </c>
      <c r="GV3" s="260">
        <v>4</v>
      </c>
      <c r="GW3" s="260">
        <v>1</v>
      </c>
      <c r="GX3" s="260">
        <v>4</v>
      </c>
      <c r="GY3" s="260">
        <v>1</v>
      </c>
      <c r="GZ3" s="260" t="str">
        <f>VLOOKUP(BQ3,CARACT_PE!$A$2:$H$145,8,0)</f>
        <v>MEFM</v>
      </c>
    </row>
    <row r="4" spans="1:208" s="260" customFormat="1" ht="12.75" customHeight="1" x14ac:dyDescent="0.2">
      <c r="A4" s="259">
        <v>0</v>
      </c>
      <c r="B4" s="260">
        <v>0</v>
      </c>
      <c r="C4" s="260">
        <v>0</v>
      </c>
      <c r="D4" s="260">
        <v>0</v>
      </c>
      <c r="E4" s="260">
        <v>0</v>
      </c>
      <c r="F4" s="260">
        <v>0</v>
      </c>
      <c r="G4" s="260">
        <v>0</v>
      </c>
      <c r="H4" s="260">
        <v>1</v>
      </c>
      <c r="I4" s="260">
        <v>0</v>
      </c>
      <c r="J4" s="260">
        <v>1</v>
      </c>
      <c r="K4" s="260">
        <v>0</v>
      </c>
      <c r="L4" s="260">
        <v>0</v>
      </c>
      <c r="M4" s="260">
        <v>1</v>
      </c>
      <c r="N4" s="260">
        <v>0</v>
      </c>
      <c r="O4" s="260">
        <v>0</v>
      </c>
      <c r="P4" s="260">
        <v>0</v>
      </c>
      <c r="Q4" s="260">
        <v>0</v>
      </c>
      <c r="R4" s="260">
        <v>0</v>
      </c>
      <c r="S4" s="260">
        <v>0</v>
      </c>
      <c r="T4" s="260">
        <v>0</v>
      </c>
      <c r="U4" s="260">
        <v>0</v>
      </c>
      <c r="V4" s="260">
        <v>0</v>
      </c>
      <c r="W4" s="260">
        <v>0</v>
      </c>
      <c r="X4" s="260">
        <v>0</v>
      </c>
      <c r="Y4" s="260">
        <v>0</v>
      </c>
      <c r="Z4" s="260">
        <v>0</v>
      </c>
      <c r="AA4" s="260">
        <v>0</v>
      </c>
      <c r="AB4" s="260">
        <v>0</v>
      </c>
      <c r="AC4" s="260">
        <v>1</v>
      </c>
      <c r="AD4" s="260">
        <v>0</v>
      </c>
      <c r="AE4" s="260">
        <v>1</v>
      </c>
      <c r="AF4" s="260">
        <v>1</v>
      </c>
      <c r="AG4" s="260">
        <v>0</v>
      </c>
      <c r="AH4" s="260">
        <v>0</v>
      </c>
      <c r="AI4" s="260">
        <v>0</v>
      </c>
      <c r="AJ4" s="260">
        <v>0</v>
      </c>
      <c r="AK4" s="285">
        <v>1</v>
      </c>
      <c r="AL4" s="260">
        <v>0</v>
      </c>
      <c r="AM4" s="260">
        <v>0</v>
      </c>
      <c r="AN4" s="260">
        <v>0</v>
      </c>
      <c r="AO4" s="260">
        <v>0</v>
      </c>
      <c r="AP4" s="261">
        <v>0</v>
      </c>
      <c r="AQ4" s="260">
        <f t="shared" si="0"/>
        <v>0</v>
      </c>
      <c r="AR4" s="260">
        <f t="shared" si="1"/>
        <v>1</v>
      </c>
      <c r="AS4" s="260">
        <f t="shared" si="2"/>
        <v>0</v>
      </c>
      <c r="AT4" s="260">
        <f t="shared" si="3"/>
        <v>0</v>
      </c>
      <c r="AU4" s="260">
        <f t="shared" si="4"/>
        <v>1</v>
      </c>
      <c r="AV4" s="260">
        <f t="shared" si="5"/>
        <v>1</v>
      </c>
      <c r="AW4" s="259">
        <f t="shared" si="6"/>
        <v>1</v>
      </c>
      <c r="AX4" s="260">
        <f t="shared" si="7"/>
        <v>1</v>
      </c>
      <c r="AY4" s="260">
        <f t="shared" si="8"/>
        <v>1</v>
      </c>
      <c r="AZ4" s="260">
        <f t="shared" si="9"/>
        <v>1</v>
      </c>
      <c r="BA4" s="260">
        <f t="shared" si="10"/>
        <v>0</v>
      </c>
      <c r="BB4" s="260">
        <f t="shared" si="11"/>
        <v>0</v>
      </c>
      <c r="BC4" s="261">
        <f t="shared" si="12"/>
        <v>0</v>
      </c>
      <c r="BD4" s="259">
        <f t="shared" si="13"/>
        <v>1</v>
      </c>
      <c r="BE4" s="260">
        <f t="shared" si="14"/>
        <v>2</v>
      </c>
      <c r="BF4" s="261">
        <f t="shared" si="15"/>
        <v>4</v>
      </c>
      <c r="BG4" s="260">
        <f t="shared" si="16"/>
        <v>2</v>
      </c>
      <c r="BH4" s="260">
        <f t="shared" si="17"/>
        <v>1</v>
      </c>
      <c r="BI4" s="260">
        <f t="shared" si="18"/>
        <v>2</v>
      </c>
      <c r="BJ4" s="260">
        <f t="shared" si="19"/>
        <v>1</v>
      </c>
      <c r="BK4" s="260">
        <f t="shared" si="20"/>
        <v>0</v>
      </c>
      <c r="BL4" s="260">
        <f t="shared" si="21"/>
        <v>1</v>
      </c>
      <c r="BM4" s="260">
        <f t="shared" si="22"/>
        <v>0</v>
      </c>
      <c r="BN4" s="259">
        <v>1</v>
      </c>
      <c r="BO4" s="260">
        <v>1</v>
      </c>
      <c r="BP4" s="261">
        <v>0</v>
      </c>
      <c r="BQ4" s="259" t="s">
        <v>29</v>
      </c>
      <c r="BR4" s="260" t="s">
        <v>30</v>
      </c>
      <c r="BS4" s="260" t="s">
        <v>842</v>
      </c>
      <c r="BT4" s="260">
        <v>3</v>
      </c>
      <c r="BU4" s="260" t="s">
        <v>1087</v>
      </c>
      <c r="BV4" s="260">
        <v>11</v>
      </c>
      <c r="BW4" s="260" t="s">
        <v>31</v>
      </c>
      <c r="BX4" s="261" t="s">
        <v>660</v>
      </c>
      <c r="BY4" s="259">
        <f>VLOOKUP(BW4,PERT_NAT_EQB_2018!$B$4:$G$35,6,FALSE)</f>
        <v>1</v>
      </c>
      <c r="BZ4" s="260">
        <f>VLOOKUP(BW4,PERT_NAT_EQB_2018!$B$4:$G$35,3,FALSE)</f>
        <v>1</v>
      </c>
      <c r="CA4" s="260">
        <f>VLOOKUP(BW4,PERT_NAT_EQB_2018!$B$4:$G$35,4,FALSE)</f>
        <v>1</v>
      </c>
      <c r="CB4" s="260">
        <f>VLOOKUP(BW4,PERT_NAT_EQB_2018!$B$4:$G$35,5,FALSE)</f>
        <v>1</v>
      </c>
      <c r="CC4" s="260">
        <f>VLOOKUP(BW4,PERT_NAT_EQB_2018!$B$4:$G$35,2,FALSE)</f>
        <v>1</v>
      </c>
      <c r="CD4" s="259">
        <v>0</v>
      </c>
      <c r="CE4" s="260">
        <f>VLOOKUP(BQ4,CARACT_PE!$A$1:$N$145,COLUMN(CARACT_PE!N:N),FALSE)</f>
        <v>213</v>
      </c>
      <c r="CF4" s="260">
        <v>2</v>
      </c>
      <c r="CG4" s="259">
        <f>VLOOKUP(BX4,PERT_NAT_EQB_2021!$B$4:$G$81,6,FALSE)</f>
        <v>1</v>
      </c>
      <c r="CH4" s="260">
        <f>VLOOKUP(BX4,PERT_NAT_EQB_2021!$B$4:$G$81,3,FALSE)</f>
        <v>1</v>
      </c>
      <c r="CI4" s="260">
        <f>VLOOKUP(BX4,PERT_NAT_EQB_2021!$B$4:$G$81,4,FALSE)</f>
        <v>1</v>
      </c>
      <c r="CJ4" s="260">
        <f>VLOOKUP(BX4,PERT_NAT_EQB_2021!$B$4:$G$81,5,FALSE)</f>
        <v>1</v>
      </c>
      <c r="CK4" s="260">
        <f>VLOOKUP(BX4,PERT_NAT_EQB_2021!$B$4:$G$81,2,FALSE)</f>
        <v>1</v>
      </c>
      <c r="CL4" s="259">
        <f t="shared" si="23"/>
        <v>1</v>
      </c>
      <c r="CM4" s="260">
        <f t="shared" si="24"/>
        <v>1</v>
      </c>
      <c r="CN4" s="260">
        <v>0</v>
      </c>
      <c r="CO4" s="260">
        <v>0</v>
      </c>
      <c r="CP4" s="260">
        <f t="shared" si="25"/>
        <v>1</v>
      </c>
      <c r="CQ4" s="260" t="s">
        <v>1035</v>
      </c>
      <c r="CR4" s="262">
        <v>4</v>
      </c>
      <c r="CS4" s="263">
        <v>1</v>
      </c>
      <c r="CT4" s="262">
        <v>1</v>
      </c>
      <c r="CU4" s="264">
        <v>1</v>
      </c>
      <c r="CV4" s="264"/>
      <c r="CW4" s="263"/>
      <c r="CX4" s="262"/>
      <c r="CY4" s="264" t="str">
        <f t="shared" si="26"/>
        <v/>
      </c>
      <c r="CZ4" s="264"/>
      <c r="DA4" s="264"/>
      <c r="DB4" s="264"/>
      <c r="DC4" s="264"/>
      <c r="DD4" s="264"/>
      <c r="DE4" s="264"/>
      <c r="DF4" s="264"/>
      <c r="DG4" s="264">
        <v>1</v>
      </c>
      <c r="DH4" s="262"/>
      <c r="DI4" s="264" t="str">
        <f t="shared" si="27"/>
        <v/>
      </c>
      <c r="DJ4" s="264"/>
      <c r="DK4" s="264"/>
      <c r="DL4" s="264"/>
      <c r="DM4" s="264"/>
      <c r="DN4" s="264"/>
      <c r="DO4" s="264"/>
      <c r="DP4" s="264"/>
      <c r="DQ4" s="264"/>
      <c r="DR4" s="262">
        <v>1</v>
      </c>
      <c r="DS4" s="264">
        <f t="shared" si="28"/>
        <v>1</v>
      </c>
      <c r="DT4" s="264">
        <v>1</v>
      </c>
      <c r="DU4" s="264"/>
      <c r="DV4" s="264"/>
      <c r="DW4" s="264"/>
      <c r="DX4" s="264">
        <v>1</v>
      </c>
      <c r="DY4" s="264"/>
      <c r="DZ4" s="264"/>
      <c r="EA4" s="264"/>
      <c r="EB4" s="262"/>
      <c r="EC4" s="264" t="str">
        <f t="shared" si="29"/>
        <v/>
      </c>
      <c r="ED4" s="264"/>
      <c r="EE4" s="264"/>
      <c r="EF4" s="264"/>
      <c r="EG4" s="264"/>
      <c r="EH4" s="264"/>
      <c r="EI4" s="264"/>
      <c r="EJ4" s="264"/>
      <c r="EK4" s="264"/>
      <c r="EL4" s="262"/>
      <c r="EM4" s="264" t="str">
        <f t="shared" si="30"/>
        <v/>
      </c>
      <c r="EN4" s="264"/>
      <c r="EO4" s="264"/>
      <c r="EP4" s="264"/>
      <c r="EQ4" s="264"/>
      <c r="ER4" s="264"/>
      <c r="ES4" s="264"/>
      <c r="ET4" s="264"/>
      <c r="EU4" s="264"/>
      <c r="EV4" s="262">
        <v>1</v>
      </c>
      <c r="EW4" s="264">
        <f t="shared" si="31"/>
        <v>1</v>
      </c>
      <c r="EX4" s="264">
        <v>1</v>
      </c>
      <c r="EY4" s="264"/>
      <c r="EZ4" s="264"/>
      <c r="FA4" s="264"/>
      <c r="FB4" s="264">
        <v>1</v>
      </c>
      <c r="FC4" s="264"/>
      <c r="FD4" s="264"/>
      <c r="FE4" s="264"/>
      <c r="FF4" s="265">
        <f t="shared" si="32"/>
        <v>0</v>
      </c>
      <c r="FG4" s="264">
        <f t="shared" si="33"/>
        <v>0</v>
      </c>
      <c r="FH4" s="264">
        <f>MAX(DR4:DZ4)</f>
        <v>1</v>
      </c>
      <c r="FI4" s="264">
        <f t="shared" si="34"/>
        <v>0</v>
      </c>
      <c r="FJ4" s="264">
        <f t="shared" si="38"/>
        <v>1</v>
      </c>
      <c r="FK4" s="264">
        <f t="shared" si="35"/>
        <v>1</v>
      </c>
      <c r="FL4" s="264">
        <v>2</v>
      </c>
      <c r="FM4" s="264">
        <v>2</v>
      </c>
      <c r="FN4" s="264">
        <v>1</v>
      </c>
      <c r="FO4" s="264">
        <v>0</v>
      </c>
      <c r="FP4" s="264">
        <v>0</v>
      </c>
      <c r="FQ4" s="264">
        <v>2</v>
      </c>
      <c r="FR4" s="264">
        <v>1</v>
      </c>
      <c r="FS4" s="264">
        <v>1</v>
      </c>
      <c r="FT4" s="264">
        <v>1</v>
      </c>
      <c r="FU4" s="264">
        <v>1</v>
      </c>
      <c r="FV4" s="264"/>
      <c r="FW4" s="264"/>
      <c r="FX4" s="264">
        <v>1</v>
      </c>
      <c r="FY4" s="264">
        <v>1</v>
      </c>
      <c r="FZ4" s="264">
        <f t="shared" si="39"/>
        <v>2</v>
      </c>
      <c r="GA4" s="264">
        <f t="shared" si="39"/>
        <v>2</v>
      </c>
      <c r="GB4" s="264">
        <f t="shared" si="40"/>
        <v>0</v>
      </c>
      <c r="GC4" s="264">
        <f t="shared" si="40"/>
        <v>0</v>
      </c>
      <c r="GD4" s="264">
        <f t="shared" si="40"/>
        <v>0</v>
      </c>
      <c r="GE4" s="264">
        <f t="shared" si="40"/>
        <v>2</v>
      </c>
      <c r="GF4" s="264">
        <f t="shared" si="40"/>
        <v>0</v>
      </c>
      <c r="GG4" s="264">
        <f t="shared" si="40"/>
        <v>0</v>
      </c>
      <c r="GH4" s="264">
        <f t="shared" si="37"/>
        <v>1</v>
      </c>
      <c r="GI4" s="78">
        <v>1</v>
      </c>
      <c r="GJ4" s="78"/>
      <c r="GK4" s="75" t="s">
        <v>1112</v>
      </c>
      <c r="GL4" s="259">
        <v>4</v>
      </c>
      <c r="GM4" s="260">
        <v>1</v>
      </c>
      <c r="GN4" s="260">
        <v>1</v>
      </c>
      <c r="GO4" s="260">
        <v>1</v>
      </c>
      <c r="GP4" s="260">
        <v>1</v>
      </c>
      <c r="GQ4" s="260">
        <v>1</v>
      </c>
      <c r="GR4" s="260">
        <v>1</v>
      </c>
      <c r="GS4" s="260">
        <v>1</v>
      </c>
      <c r="GT4" s="260">
        <v>4</v>
      </c>
      <c r="GU4" s="260">
        <v>4</v>
      </c>
      <c r="GV4" s="260">
        <v>4</v>
      </c>
      <c r="GW4" s="260">
        <v>1</v>
      </c>
      <c r="GX4" s="260">
        <v>4</v>
      </c>
      <c r="GY4" s="260">
        <v>1</v>
      </c>
      <c r="GZ4" s="260" t="str">
        <f>VLOOKUP(BQ4,CARACT_PE!$A$2:$H$145,8,0)</f>
        <v>MEFM</v>
      </c>
    </row>
    <row r="5" spans="1:208" s="260" customFormat="1" ht="12.75" customHeight="1" x14ac:dyDescent="0.2">
      <c r="A5" s="259">
        <v>0</v>
      </c>
      <c r="B5" s="260">
        <v>0</v>
      </c>
      <c r="C5" s="260">
        <v>0</v>
      </c>
      <c r="D5" s="260">
        <v>0</v>
      </c>
      <c r="E5" s="260">
        <v>0</v>
      </c>
      <c r="F5" s="260">
        <v>0</v>
      </c>
      <c r="G5" s="260">
        <v>0</v>
      </c>
      <c r="H5" s="260">
        <v>0</v>
      </c>
      <c r="I5" s="260">
        <v>0</v>
      </c>
      <c r="J5" s="260">
        <v>0</v>
      </c>
      <c r="K5" s="260">
        <v>0</v>
      </c>
      <c r="L5" s="260">
        <v>0</v>
      </c>
      <c r="M5" s="260">
        <v>0</v>
      </c>
      <c r="N5" s="260">
        <v>0</v>
      </c>
      <c r="O5" s="260">
        <v>0</v>
      </c>
      <c r="P5" s="260">
        <v>0</v>
      </c>
      <c r="Q5" s="260">
        <v>0</v>
      </c>
      <c r="R5" s="260">
        <v>0</v>
      </c>
      <c r="S5" s="260">
        <v>0</v>
      </c>
      <c r="T5" s="260">
        <v>0</v>
      </c>
      <c r="U5" s="260">
        <v>0</v>
      </c>
      <c r="V5" s="260">
        <v>0</v>
      </c>
      <c r="W5" s="260">
        <v>0</v>
      </c>
      <c r="X5" s="260">
        <v>0</v>
      </c>
      <c r="Y5" s="260">
        <v>0</v>
      </c>
      <c r="Z5" s="260">
        <v>0</v>
      </c>
      <c r="AA5" s="260">
        <v>0</v>
      </c>
      <c r="AB5" s="260">
        <v>0</v>
      </c>
      <c r="AC5" s="260">
        <v>0</v>
      </c>
      <c r="AD5" s="260">
        <v>0</v>
      </c>
      <c r="AE5" s="260">
        <v>0</v>
      </c>
      <c r="AF5" s="260">
        <v>0</v>
      </c>
      <c r="AG5" s="260">
        <v>0</v>
      </c>
      <c r="AH5" s="260">
        <v>0</v>
      </c>
      <c r="AI5" s="260">
        <v>0</v>
      </c>
      <c r="AJ5" s="260">
        <v>1</v>
      </c>
      <c r="AK5" s="260">
        <v>0</v>
      </c>
      <c r="AL5" s="260">
        <v>0</v>
      </c>
      <c r="AM5" s="260">
        <v>0</v>
      </c>
      <c r="AN5" s="260">
        <v>1</v>
      </c>
      <c r="AO5" s="260">
        <v>1</v>
      </c>
      <c r="AP5" s="261">
        <v>0</v>
      </c>
      <c r="AQ5" s="260">
        <f t="shared" si="0"/>
        <v>0</v>
      </c>
      <c r="AR5" s="260">
        <f t="shared" si="1"/>
        <v>0</v>
      </c>
      <c r="AS5" s="260">
        <f t="shared" si="2"/>
        <v>0</v>
      </c>
      <c r="AT5" s="260">
        <f t="shared" si="3"/>
        <v>0</v>
      </c>
      <c r="AU5" s="260">
        <f t="shared" si="4"/>
        <v>0</v>
      </c>
      <c r="AV5" s="260">
        <f t="shared" si="5"/>
        <v>1</v>
      </c>
      <c r="AW5" s="259">
        <f t="shared" si="6"/>
        <v>1</v>
      </c>
      <c r="AX5" s="260">
        <f t="shared" si="7"/>
        <v>0</v>
      </c>
      <c r="AY5" s="260">
        <f t="shared" si="8"/>
        <v>0</v>
      </c>
      <c r="AZ5" s="260">
        <f t="shared" si="9"/>
        <v>0</v>
      </c>
      <c r="BA5" s="260">
        <f t="shared" si="10"/>
        <v>1</v>
      </c>
      <c r="BB5" s="260">
        <f t="shared" si="11"/>
        <v>1</v>
      </c>
      <c r="BC5" s="261">
        <f t="shared" si="12"/>
        <v>0</v>
      </c>
      <c r="BD5" s="259">
        <f t="shared" si="13"/>
        <v>1</v>
      </c>
      <c r="BE5" s="260">
        <f t="shared" si="14"/>
        <v>1</v>
      </c>
      <c r="BF5" s="261">
        <f t="shared" si="15"/>
        <v>3</v>
      </c>
      <c r="BG5" s="260">
        <f t="shared" si="16"/>
        <v>1</v>
      </c>
      <c r="BH5" s="260">
        <f t="shared" si="17"/>
        <v>0</v>
      </c>
      <c r="BI5" s="260">
        <f t="shared" si="18"/>
        <v>0</v>
      </c>
      <c r="BJ5" s="260">
        <f t="shared" si="19"/>
        <v>0</v>
      </c>
      <c r="BK5" s="260">
        <f t="shared" si="20"/>
        <v>1</v>
      </c>
      <c r="BL5" s="260">
        <f t="shared" si="21"/>
        <v>1</v>
      </c>
      <c r="BM5" s="260">
        <f t="shared" si="22"/>
        <v>0</v>
      </c>
      <c r="BN5" s="259">
        <v>0</v>
      </c>
      <c r="BO5" s="260">
        <v>0</v>
      </c>
      <c r="BP5" s="261">
        <v>1</v>
      </c>
      <c r="BQ5" s="259" t="s">
        <v>33</v>
      </c>
      <c r="BR5" s="260" t="s">
        <v>34</v>
      </c>
      <c r="BS5" s="260" t="s">
        <v>843</v>
      </c>
      <c r="BT5" s="260">
        <v>7</v>
      </c>
      <c r="BU5" s="260" t="s">
        <v>1087</v>
      </c>
      <c r="BV5" s="260">
        <v>11</v>
      </c>
      <c r="BW5" s="260" t="s">
        <v>26</v>
      </c>
      <c r="BX5" s="261" t="s">
        <v>661</v>
      </c>
      <c r="BY5" s="259">
        <f>VLOOKUP(BW5,PERT_NAT_EQB_2018!$B$4:$G$35,6,FALSE)</f>
        <v>1</v>
      </c>
      <c r="BZ5" s="260">
        <f>VLOOKUP(BW5,PERT_NAT_EQB_2018!$B$4:$G$35,3,FALSE)</f>
        <v>1</v>
      </c>
      <c r="CA5" s="260">
        <f>VLOOKUP(BW5,PERT_NAT_EQB_2018!$B$4:$G$35,4,FALSE)</f>
        <v>0</v>
      </c>
      <c r="CB5" s="260">
        <f>VLOOKUP(BW5,PERT_NAT_EQB_2018!$B$4:$G$35,5,FALSE)</f>
        <v>0</v>
      </c>
      <c r="CC5" s="260">
        <f>VLOOKUP(BW5,PERT_NAT_EQB_2018!$B$4:$G$35,2,FALSE)</f>
        <v>1</v>
      </c>
      <c r="CD5" s="259">
        <v>0</v>
      </c>
      <c r="CE5" s="260">
        <f>VLOOKUP(BQ5,CARACT_PE!$A$1:$N$145,COLUMN(CARACT_PE!N:N),FALSE)</f>
        <v>1008</v>
      </c>
      <c r="CF5" s="260">
        <v>26</v>
      </c>
      <c r="CG5" s="259">
        <f>VLOOKUP(BX5,PERT_NAT_EQB_2021!$B$4:$G$81,6,FALSE)</f>
        <v>1</v>
      </c>
      <c r="CH5" s="260">
        <f>VLOOKUP(BX5,PERT_NAT_EQB_2021!$B$4:$G$81,3,FALSE)</f>
        <v>1</v>
      </c>
      <c r="CI5" s="260">
        <f>VLOOKUP(BX5,PERT_NAT_EQB_2021!$B$4:$G$81,4,FALSE)</f>
        <v>0</v>
      </c>
      <c r="CJ5" s="260">
        <f>VLOOKUP(BX5,PERT_NAT_EQB_2021!$B$4:$G$81,5,FALSE)</f>
        <v>0</v>
      </c>
      <c r="CK5" s="260">
        <f>VLOOKUP(BX5,PERT_NAT_EQB_2021!$B$4:$G$81,2,FALSE)</f>
        <v>1</v>
      </c>
      <c r="CL5" s="259">
        <f t="shared" si="23"/>
        <v>1</v>
      </c>
      <c r="CM5" s="260">
        <f t="shared" si="24"/>
        <v>1</v>
      </c>
      <c r="CN5" s="260">
        <f t="shared" ref="CN5:CN17" si="41">IF($CD5=1,0,IF($CF5&gt;2,0,CI5))</f>
        <v>0</v>
      </c>
      <c r="CO5" s="260">
        <f t="shared" ref="CO5:CO17" si="42">IF($CD5=1,0,IF($CF5&gt;2,0,CJ5))</f>
        <v>0</v>
      </c>
      <c r="CP5" s="260">
        <f t="shared" si="25"/>
        <v>1</v>
      </c>
      <c r="CR5" s="262">
        <v>2</v>
      </c>
      <c r="CS5" s="263">
        <v>0</v>
      </c>
      <c r="CT5" s="262">
        <v>0</v>
      </c>
      <c r="CU5" s="264">
        <v>0</v>
      </c>
      <c r="CV5" s="264"/>
      <c r="CW5" s="263">
        <v>1</v>
      </c>
      <c r="CX5" s="262"/>
      <c r="CY5" s="264" t="str">
        <f t="shared" si="26"/>
        <v/>
      </c>
      <c r="CZ5" s="264"/>
      <c r="DA5" s="264"/>
      <c r="DB5" s="264"/>
      <c r="DC5" s="264"/>
      <c r="DD5" s="264"/>
      <c r="DE5" s="264"/>
      <c r="DF5" s="264"/>
      <c r="DG5" s="264"/>
      <c r="DH5" s="262"/>
      <c r="DI5" s="264" t="str">
        <f t="shared" si="27"/>
        <v/>
      </c>
      <c r="DJ5" s="264"/>
      <c r="DK5" s="264"/>
      <c r="DL5" s="264"/>
      <c r="DM5" s="264"/>
      <c r="DN5" s="264"/>
      <c r="DO5" s="264"/>
      <c r="DP5" s="264"/>
      <c r="DQ5" s="264"/>
      <c r="DR5" s="262"/>
      <c r="DS5" s="264" t="str">
        <f t="shared" si="28"/>
        <v/>
      </c>
      <c r="DT5" s="264"/>
      <c r="DU5" s="264"/>
      <c r="DV5" s="264"/>
      <c r="DW5" s="264"/>
      <c r="DX5" s="264"/>
      <c r="DY5" s="264"/>
      <c r="DZ5" s="264"/>
      <c r="EA5" s="264"/>
      <c r="EB5" s="262">
        <v>1</v>
      </c>
      <c r="EC5" s="264" t="str">
        <f t="shared" si="29"/>
        <v/>
      </c>
      <c r="ED5" s="264">
        <v>1</v>
      </c>
      <c r="EE5" s="264"/>
      <c r="EF5" s="264"/>
      <c r="EG5" s="264"/>
      <c r="EH5" s="264">
        <v>1</v>
      </c>
      <c r="EI5" s="264"/>
      <c r="EJ5" s="264"/>
      <c r="EK5" s="264"/>
      <c r="EL5" s="262"/>
      <c r="EM5" s="264" t="str">
        <f t="shared" si="30"/>
        <v/>
      </c>
      <c r="EN5" s="264"/>
      <c r="EO5" s="264"/>
      <c r="EP5" s="264"/>
      <c r="EQ5" s="264"/>
      <c r="ER5" s="264"/>
      <c r="ES5" s="264"/>
      <c r="ET5" s="264"/>
      <c r="EU5" s="264"/>
      <c r="EV5" s="262"/>
      <c r="EW5" s="264" t="str">
        <f t="shared" si="31"/>
        <v/>
      </c>
      <c r="EX5" s="264"/>
      <c r="EY5" s="264"/>
      <c r="EZ5" s="264"/>
      <c r="FA5" s="264"/>
      <c r="FB5" s="264"/>
      <c r="FC5" s="264"/>
      <c r="FD5" s="264"/>
      <c r="FE5" s="264"/>
      <c r="FF5" s="265">
        <f t="shared" si="32"/>
        <v>0</v>
      </c>
      <c r="FG5" s="264">
        <f t="shared" si="33"/>
        <v>0</v>
      </c>
      <c r="FH5" s="264">
        <f>MAX(DR5:DZ5)</f>
        <v>0</v>
      </c>
      <c r="FI5" s="264">
        <f t="shared" si="34"/>
        <v>1</v>
      </c>
      <c r="FJ5" s="264">
        <f t="shared" si="38"/>
        <v>0</v>
      </c>
      <c r="FK5" s="264">
        <f t="shared" si="35"/>
        <v>0</v>
      </c>
      <c r="FL5" s="264">
        <v>1</v>
      </c>
      <c r="FM5" s="264">
        <v>1</v>
      </c>
      <c r="FN5" s="264">
        <v>0</v>
      </c>
      <c r="FO5" s="264">
        <v>0</v>
      </c>
      <c r="FP5" s="264">
        <v>0</v>
      </c>
      <c r="FQ5" s="264">
        <v>1</v>
      </c>
      <c r="FR5" s="264">
        <v>0</v>
      </c>
      <c r="FS5" s="264">
        <v>0</v>
      </c>
      <c r="FT5" s="264"/>
      <c r="FU5" s="264"/>
      <c r="FV5" s="264"/>
      <c r="FW5" s="264"/>
      <c r="FX5" s="264"/>
      <c r="FY5" s="264"/>
      <c r="FZ5" s="264">
        <f t="shared" si="39"/>
        <v>1</v>
      </c>
      <c r="GA5" s="264">
        <f t="shared" si="39"/>
        <v>0</v>
      </c>
      <c r="GB5" s="264">
        <f t="shared" si="40"/>
        <v>0</v>
      </c>
      <c r="GC5" s="264">
        <f t="shared" si="40"/>
        <v>0</v>
      </c>
      <c r="GD5" s="264">
        <f t="shared" si="40"/>
        <v>0</v>
      </c>
      <c r="GE5" s="264">
        <f t="shared" si="40"/>
        <v>1</v>
      </c>
      <c r="GF5" s="264">
        <f t="shared" si="40"/>
        <v>0</v>
      </c>
      <c r="GG5" s="264">
        <f t="shared" si="40"/>
        <v>0</v>
      </c>
      <c r="GH5" s="264">
        <f t="shared" si="37"/>
        <v>0</v>
      </c>
      <c r="GI5" s="78"/>
      <c r="GJ5" s="78"/>
      <c r="GK5" s="75"/>
      <c r="GL5" s="259">
        <v>4</v>
      </c>
      <c r="GM5" s="260">
        <v>1</v>
      </c>
      <c r="GN5" s="260">
        <v>1</v>
      </c>
      <c r="GO5" s="260">
        <v>1</v>
      </c>
      <c r="GP5" s="260">
        <v>1</v>
      </c>
      <c r="GQ5" s="260">
        <v>1</v>
      </c>
      <c r="GR5" s="260">
        <v>1</v>
      </c>
      <c r="GS5" s="260">
        <v>1</v>
      </c>
      <c r="GZ5" s="260" t="str">
        <f>VLOOKUP(BQ5,CARACT_PE!$A$2:$H$145,8,0)</f>
        <v>MEFM</v>
      </c>
    </row>
    <row r="6" spans="1:208" s="260" customFormat="1" ht="12.75" customHeight="1" x14ac:dyDescent="0.2">
      <c r="A6" s="259">
        <v>0</v>
      </c>
      <c r="B6" s="273">
        <v>0</v>
      </c>
      <c r="C6" s="273">
        <v>0</v>
      </c>
      <c r="D6" s="273">
        <v>0</v>
      </c>
      <c r="E6" s="273">
        <v>0</v>
      </c>
      <c r="F6" s="273">
        <v>0</v>
      </c>
      <c r="G6" s="273">
        <v>0</v>
      </c>
      <c r="H6" s="273">
        <v>0</v>
      </c>
      <c r="I6" s="273">
        <v>1</v>
      </c>
      <c r="J6" s="273">
        <v>0</v>
      </c>
      <c r="K6" s="273">
        <v>0</v>
      </c>
      <c r="L6" s="273">
        <v>0</v>
      </c>
      <c r="M6" s="273">
        <v>0</v>
      </c>
      <c r="N6" s="273">
        <v>0</v>
      </c>
      <c r="O6" s="273">
        <v>0</v>
      </c>
      <c r="P6" s="273">
        <v>0</v>
      </c>
      <c r="Q6" s="273">
        <v>0</v>
      </c>
      <c r="R6" s="273">
        <v>0</v>
      </c>
      <c r="S6" s="273">
        <v>0</v>
      </c>
      <c r="T6" s="273">
        <v>0</v>
      </c>
      <c r="U6" s="273">
        <v>0</v>
      </c>
      <c r="V6" s="273">
        <v>1</v>
      </c>
      <c r="W6" s="273">
        <v>0</v>
      </c>
      <c r="X6" s="273">
        <v>0</v>
      </c>
      <c r="Y6" s="273">
        <v>0</v>
      </c>
      <c r="Z6" s="273">
        <v>0</v>
      </c>
      <c r="AA6" s="273">
        <v>0</v>
      </c>
      <c r="AB6" s="273">
        <v>0</v>
      </c>
      <c r="AC6" s="273">
        <v>0</v>
      </c>
      <c r="AD6" s="273">
        <v>0</v>
      </c>
      <c r="AE6" s="273">
        <v>0</v>
      </c>
      <c r="AF6" s="273">
        <v>0</v>
      </c>
      <c r="AG6" s="273">
        <v>1</v>
      </c>
      <c r="AH6" s="273">
        <v>0</v>
      </c>
      <c r="AI6" s="273">
        <v>0</v>
      </c>
      <c r="AJ6" s="273">
        <v>0</v>
      </c>
      <c r="AK6" s="273">
        <v>0</v>
      </c>
      <c r="AL6" s="273">
        <v>0</v>
      </c>
      <c r="AM6" s="273">
        <v>0</v>
      </c>
      <c r="AN6" s="273">
        <v>0</v>
      </c>
      <c r="AO6" s="273">
        <v>0</v>
      </c>
      <c r="AP6" s="261">
        <v>0</v>
      </c>
      <c r="AQ6" s="273">
        <f t="shared" si="0"/>
        <v>0</v>
      </c>
      <c r="AR6" s="273">
        <f t="shared" si="1"/>
        <v>1</v>
      </c>
      <c r="AS6" s="273">
        <f t="shared" si="2"/>
        <v>0</v>
      </c>
      <c r="AT6" s="273">
        <f t="shared" si="3"/>
        <v>1</v>
      </c>
      <c r="AU6" s="273">
        <f t="shared" si="4"/>
        <v>1</v>
      </c>
      <c r="AV6" s="273">
        <f t="shared" si="5"/>
        <v>0</v>
      </c>
      <c r="AW6" s="259">
        <f t="shared" si="6"/>
        <v>1</v>
      </c>
      <c r="AX6" s="273">
        <f t="shared" si="7"/>
        <v>0</v>
      </c>
      <c r="AY6" s="273">
        <f t="shared" si="8"/>
        <v>0</v>
      </c>
      <c r="AZ6" s="273">
        <f t="shared" si="9"/>
        <v>0</v>
      </c>
      <c r="BA6" s="273">
        <f t="shared" si="10"/>
        <v>1</v>
      </c>
      <c r="BB6" s="273">
        <f t="shared" si="11"/>
        <v>0</v>
      </c>
      <c r="BC6" s="261">
        <f t="shared" si="12"/>
        <v>0</v>
      </c>
      <c r="BD6" s="259">
        <f t="shared" si="13"/>
        <v>1</v>
      </c>
      <c r="BE6" s="273">
        <f t="shared" si="14"/>
        <v>2</v>
      </c>
      <c r="BF6" s="261">
        <f t="shared" si="15"/>
        <v>2</v>
      </c>
      <c r="BG6" s="273">
        <f t="shared" si="16"/>
        <v>1</v>
      </c>
      <c r="BH6" s="273">
        <f t="shared" si="17"/>
        <v>1</v>
      </c>
      <c r="BI6" s="273">
        <f t="shared" si="18"/>
        <v>0</v>
      </c>
      <c r="BJ6" s="273">
        <f t="shared" si="19"/>
        <v>0</v>
      </c>
      <c r="BK6" s="273">
        <f t="shared" si="20"/>
        <v>1</v>
      </c>
      <c r="BL6" s="273">
        <f t="shared" si="21"/>
        <v>0</v>
      </c>
      <c r="BM6" s="273">
        <f t="shared" si="22"/>
        <v>0</v>
      </c>
      <c r="BN6" s="259">
        <v>1</v>
      </c>
      <c r="BO6" s="273">
        <v>0</v>
      </c>
      <c r="BP6" s="261">
        <v>0</v>
      </c>
      <c r="BQ6" s="259" t="s">
        <v>37</v>
      </c>
      <c r="BR6" s="273" t="s">
        <v>38</v>
      </c>
      <c r="BS6" s="273" t="s">
        <v>844</v>
      </c>
      <c r="BT6" s="273">
        <v>7</v>
      </c>
      <c r="BU6" s="273" t="s">
        <v>1087</v>
      </c>
      <c r="BV6" s="260">
        <v>11</v>
      </c>
      <c r="BW6" s="273" t="s">
        <v>39</v>
      </c>
      <c r="BX6" s="261" t="s">
        <v>662</v>
      </c>
      <c r="BY6" s="259">
        <f>VLOOKUP(BW6,PERT_NAT_EQB_2018!$B$4:$G$35,6,FALSE)</f>
        <v>1</v>
      </c>
      <c r="BZ6" s="260">
        <f>VLOOKUP(BW6,PERT_NAT_EQB_2018!$B$4:$G$35,3,FALSE)</f>
        <v>1</v>
      </c>
      <c r="CA6" s="260">
        <f>VLOOKUP(BW6,PERT_NAT_EQB_2018!$B$4:$G$35,4,FALSE)</f>
        <v>0</v>
      </c>
      <c r="CB6" s="260">
        <f>VLOOKUP(BW6,PERT_NAT_EQB_2018!$B$4:$G$35,5,FALSE)</f>
        <v>0</v>
      </c>
      <c r="CC6" s="260">
        <f>VLOOKUP(BW6,PERT_NAT_EQB_2018!$B$4:$G$35,2,FALSE)</f>
        <v>1</v>
      </c>
      <c r="CD6" s="259">
        <v>0</v>
      </c>
      <c r="CE6" s="273">
        <f>VLOOKUP(BQ6,CARACT_PE!$A$1:$N$145,COLUMN(CARACT_PE!N:N),FALSE)</f>
        <v>1001</v>
      </c>
      <c r="CF6" s="273">
        <v>40</v>
      </c>
      <c r="CG6" s="259">
        <f>VLOOKUP(BX6,PERT_NAT_EQB_2021!$B$4:$G$81,6,FALSE)</f>
        <v>1</v>
      </c>
      <c r="CH6" s="260">
        <f>VLOOKUP(BX6,PERT_NAT_EQB_2021!$B$4:$G$81,3,FALSE)</f>
        <v>1</v>
      </c>
      <c r="CI6" s="260">
        <f>VLOOKUP(BX6,PERT_NAT_EQB_2021!$B$4:$G$81,4,FALSE)</f>
        <v>0</v>
      </c>
      <c r="CJ6" s="260">
        <f>VLOOKUP(BX6,PERT_NAT_EQB_2021!$B$4:$G$81,5,FALSE)</f>
        <v>0</v>
      </c>
      <c r="CK6" s="260">
        <f>VLOOKUP(BX6,PERT_NAT_EQB_2021!$B$4:$G$81,2,FALSE)</f>
        <v>1</v>
      </c>
      <c r="CL6" s="259">
        <f t="shared" si="23"/>
        <v>1</v>
      </c>
      <c r="CM6" s="273">
        <f t="shared" si="24"/>
        <v>1</v>
      </c>
      <c r="CN6" s="273">
        <f t="shared" si="41"/>
        <v>0</v>
      </c>
      <c r="CO6" s="273">
        <f t="shared" si="42"/>
        <v>0</v>
      </c>
      <c r="CP6" s="273">
        <f t="shared" si="25"/>
        <v>1</v>
      </c>
      <c r="CQ6" s="273"/>
      <c r="CR6" s="262">
        <v>3</v>
      </c>
      <c r="CS6" s="263">
        <v>1</v>
      </c>
      <c r="CT6" s="262">
        <v>1</v>
      </c>
      <c r="CU6" s="264">
        <v>1</v>
      </c>
      <c r="CV6" s="264"/>
      <c r="CW6" s="263"/>
      <c r="CX6" s="262"/>
      <c r="CY6" s="264" t="str">
        <f t="shared" si="26"/>
        <v/>
      </c>
      <c r="CZ6" s="264"/>
      <c r="DA6" s="264"/>
      <c r="DB6" s="264"/>
      <c r="DC6" s="264"/>
      <c r="DD6" s="264"/>
      <c r="DE6" s="264"/>
      <c r="DF6" s="264"/>
      <c r="DG6" s="264"/>
      <c r="DH6" s="262"/>
      <c r="DI6" s="264" t="str">
        <f t="shared" si="27"/>
        <v/>
      </c>
      <c r="DJ6" s="264"/>
      <c r="DK6" s="201" t="s">
        <v>1169</v>
      </c>
      <c r="DL6" s="264"/>
      <c r="DM6" s="264"/>
      <c r="DN6" s="264"/>
      <c r="DO6" s="264"/>
      <c r="DP6" s="264"/>
      <c r="DQ6" s="264"/>
      <c r="DR6" s="262">
        <v>1</v>
      </c>
      <c r="DS6" s="264">
        <f t="shared" si="28"/>
        <v>1</v>
      </c>
      <c r="DT6" s="264">
        <v>1</v>
      </c>
      <c r="DU6" s="264"/>
      <c r="DV6" s="264"/>
      <c r="DW6" s="264"/>
      <c r="DX6" s="264">
        <v>1</v>
      </c>
      <c r="DY6" s="264"/>
      <c r="DZ6" s="264"/>
      <c r="EA6" s="264"/>
      <c r="EB6" s="262"/>
      <c r="EC6" s="264" t="str">
        <f t="shared" si="29"/>
        <v/>
      </c>
      <c r="ED6" s="264"/>
      <c r="EE6" s="264"/>
      <c r="EF6" s="264"/>
      <c r="EG6" s="264"/>
      <c r="EH6" s="264"/>
      <c r="EI6" s="264"/>
      <c r="EJ6" s="264"/>
      <c r="EK6" s="264"/>
      <c r="EL6" s="262"/>
      <c r="EM6" s="264" t="str">
        <f t="shared" si="30"/>
        <v/>
      </c>
      <c r="EN6" s="264"/>
      <c r="EO6" s="264"/>
      <c r="EP6" s="264"/>
      <c r="EQ6" s="264"/>
      <c r="ER6" s="264"/>
      <c r="ES6" s="264"/>
      <c r="ET6" s="264"/>
      <c r="EU6" s="264"/>
      <c r="EV6" s="262">
        <v>1</v>
      </c>
      <c r="EW6" s="264">
        <f t="shared" si="31"/>
        <v>1</v>
      </c>
      <c r="EX6" s="264">
        <v>1</v>
      </c>
      <c r="EY6" s="264"/>
      <c r="EZ6" s="264"/>
      <c r="FA6" s="264"/>
      <c r="FB6" s="264">
        <v>1</v>
      </c>
      <c r="FC6" s="264">
        <v>1</v>
      </c>
      <c r="FD6" s="264">
        <v>1</v>
      </c>
      <c r="FE6" s="264"/>
      <c r="FF6" s="265">
        <f t="shared" si="32"/>
        <v>0</v>
      </c>
      <c r="FG6" s="264">
        <f t="shared" si="33"/>
        <v>0</v>
      </c>
      <c r="FH6" s="264">
        <f>MAX(DR6:DZ6)</f>
        <v>1</v>
      </c>
      <c r="FI6" s="264">
        <f t="shared" si="34"/>
        <v>0</v>
      </c>
      <c r="FJ6" s="264">
        <f t="shared" si="38"/>
        <v>1</v>
      </c>
      <c r="FK6" s="264">
        <f t="shared" si="35"/>
        <v>1</v>
      </c>
      <c r="FL6" s="264">
        <v>2</v>
      </c>
      <c r="FM6" s="264">
        <v>2</v>
      </c>
      <c r="FN6" s="264">
        <v>1</v>
      </c>
      <c r="FO6" s="264">
        <v>0</v>
      </c>
      <c r="FP6" s="264">
        <v>0</v>
      </c>
      <c r="FQ6" s="264">
        <v>2</v>
      </c>
      <c r="FR6" s="264">
        <v>1</v>
      </c>
      <c r="FS6" s="264">
        <v>1</v>
      </c>
      <c r="FT6" s="264">
        <v>1</v>
      </c>
      <c r="FU6" s="264">
        <v>1</v>
      </c>
      <c r="FV6" s="264"/>
      <c r="FW6" s="264"/>
      <c r="FX6" s="264">
        <v>1</v>
      </c>
      <c r="FY6" s="264">
        <v>1</v>
      </c>
      <c r="FZ6" s="264">
        <f t="shared" si="39"/>
        <v>2</v>
      </c>
      <c r="GA6" s="264">
        <f t="shared" si="39"/>
        <v>2</v>
      </c>
      <c r="GB6" s="264">
        <f t="shared" si="40"/>
        <v>0</v>
      </c>
      <c r="GC6" s="264">
        <f t="shared" si="40"/>
        <v>0</v>
      </c>
      <c r="GD6" s="264">
        <f t="shared" si="40"/>
        <v>0</v>
      </c>
      <c r="GE6" s="264">
        <f t="shared" si="40"/>
        <v>2</v>
      </c>
      <c r="GF6" s="264">
        <f t="shared" si="40"/>
        <v>1</v>
      </c>
      <c r="GG6" s="264">
        <f t="shared" si="40"/>
        <v>1</v>
      </c>
      <c r="GH6" s="264">
        <f t="shared" si="37"/>
        <v>0</v>
      </c>
      <c r="GI6" s="258">
        <v>1</v>
      </c>
      <c r="GJ6" s="258"/>
      <c r="GK6" s="75" t="s">
        <v>1112</v>
      </c>
      <c r="GL6" s="259">
        <v>4</v>
      </c>
      <c r="GM6" s="273">
        <v>1</v>
      </c>
      <c r="GN6" s="273">
        <v>1</v>
      </c>
      <c r="GO6" s="273">
        <v>1</v>
      </c>
      <c r="GP6" s="273">
        <v>1</v>
      </c>
      <c r="GQ6" s="273">
        <v>1</v>
      </c>
      <c r="GR6" s="273">
        <v>1</v>
      </c>
      <c r="GS6" s="273">
        <v>1</v>
      </c>
      <c r="GT6" s="273">
        <v>4</v>
      </c>
      <c r="GU6" s="273">
        <v>4</v>
      </c>
      <c r="GV6" s="273">
        <v>4</v>
      </c>
      <c r="GW6" s="273">
        <v>1</v>
      </c>
      <c r="GX6" s="273">
        <v>4</v>
      </c>
      <c r="GY6" s="273">
        <v>1</v>
      </c>
      <c r="GZ6" s="260" t="str">
        <f>VLOOKUP(BQ6,CARACT_PE!$A$2:$H$145,8,0)</f>
        <v>MEN</v>
      </c>
    </row>
    <row r="7" spans="1:208" s="260" customFormat="1" ht="12.75" customHeight="1" x14ac:dyDescent="0.2">
      <c r="A7" s="259">
        <v>0</v>
      </c>
      <c r="B7" s="260">
        <v>0</v>
      </c>
      <c r="C7" s="260">
        <v>0</v>
      </c>
      <c r="D7" s="260">
        <v>1</v>
      </c>
      <c r="E7" s="260">
        <v>0</v>
      </c>
      <c r="F7" s="260">
        <v>0</v>
      </c>
      <c r="G7" s="260">
        <v>0</v>
      </c>
      <c r="H7" s="260">
        <v>1</v>
      </c>
      <c r="I7" s="260">
        <v>0</v>
      </c>
      <c r="J7" s="260">
        <v>1</v>
      </c>
      <c r="K7" s="260">
        <v>1</v>
      </c>
      <c r="L7" s="260">
        <v>0</v>
      </c>
      <c r="M7" s="260">
        <v>1</v>
      </c>
      <c r="N7" s="260">
        <v>0</v>
      </c>
      <c r="O7" s="260">
        <v>0</v>
      </c>
      <c r="P7" s="260">
        <v>0</v>
      </c>
      <c r="Q7" s="260">
        <v>0</v>
      </c>
      <c r="R7" s="260">
        <v>0</v>
      </c>
      <c r="S7" s="260">
        <v>0</v>
      </c>
      <c r="T7" s="260">
        <v>0</v>
      </c>
      <c r="U7" s="260">
        <v>0</v>
      </c>
      <c r="V7" s="260">
        <v>0</v>
      </c>
      <c r="W7" s="260">
        <v>0</v>
      </c>
      <c r="X7" s="260">
        <v>0</v>
      </c>
      <c r="Y7" s="260">
        <v>0</v>
      </c>
      <c r="Z7" s="260">
        <v>0</v>
      </c>
      <c r="AA7" s="260">
        <v>0</v>
      </c>
      <c r="AB7" s="260">
        <v>0</v>
      </c>
      <c r="AC7" s="260">
        <v>0</v>
      </c>
      <c r="AD7" s="260">
        <v>0</v>
      </c>
      <c r="AE7" s="260">
        <v>0</v>
      </c>
      <c r="AF7" s="260">
        <v>0</v>
      </c>
      <c r="AG7" s="260">
        <v>0</v>
      </c>
      <c r="AH7" s="260">
        <v>0</v>
      </c>
      <c r="AI7" s="260">
        <v>0</v>
      </c>
      <c r="AJ7" s="260">
        <v>0</v>
      </c>
      <c r="AK7" s="260">
        <v>0</v>
      </c>
      <c r="AL7" s="260">
        <v>0</v>
      </c>
      <c r="AM7" s="260">
        <v>0</v>
      </c>
      <c r="AN7" s="260">
        <v>0</v>
      </c>
      <c r="AO7" s="260">
        <v>0</v>
      </c>
      <c r="AP7" s="261">
        <v>0</v>
      </c>
      <c r="AQ7" s="260">
        <f t="shared" si="0"/>
        <v>1</v>
      </c>
      <c r="AR7" s="260">
        <f t="shared" si="1"/>
        <v>1</v>
      </c>
      <c r="AS7" s="260">
        <f t="shared" si="2"/>
        <v>0</v>
      </c>
      <c r="AT7" s="260">
        <f t="shared" si="3"/>
        <v>0</v>
      </c>
      <c r="AU7" s="260">
        <f t="shared" si="4"/>
        <v>0</v>
      </c>
      <c r="AV7" s="260">
        <f t="shared" si="5"/>
        <v>0</v>
      </c>
      <c r="AW7" s="259">
        <f t="shared" si="6"/>
        <v>0</v>
      </c>
      <c r="AX7" s="260">
        <f t="shared" si="7"/>
        <v>0</v>
      </c>
      <c r="AY7" s="260">
        <f t="shared" si="8"/>
        <v>0</v>
      </c>
      <c r="AZ7" s="260">
        <f t="shared" si="9"/>
        <v>0</v>
      </c>
      <c r="BA7" s="260">
        <f t="shared" si="10"/>
        <v>0</v>
      </c>
      <c r="BB7" s="260">
        <f t="shared" si="11"/>
        <v>0</v>
      </c>
      <c r="BC7" s="261">
        <f t="shared" si="12"/>
        <v>0</v>
      </c>
      <c r="BD7" s="259">
        <f t="shared" si="13"/>
        <v>0</v>
      </c>
      <c r="BE7" s="260">
        <f t="shared" si="14"/>
        <v>0</v>
      </c>
      <c r="BF7" s="261">
        <f t="shared" si="15"/>
        <v>0</v>
      </c>
      <c r="BG7" s="260">
        <f t="shared" si="16"/>
        <v>1</v>
      </c>
      <c r="BH7" s="260">
        <f t="shared" si="17"/>
        <v>0</v>
      </c>
      <c r="BI7" s="260">
        <f t="shared" si="18"/>
        <v>1</v>
      </c>
      <c r="BJ7" s="260">
        <f t="shared" si="19"/>
        <v>2</v>
      </c>
      <c r="BK7" s="260">
        <f t="shared" si="20"/>
        <v>0</v>
      </c>
      <c r="BL7" s="260">
        <f t="shared" si="21"/>
        <v>1</v>
      </c>
      <c r="BM7" s="260">
        <f t="shared" si="22"/>
        <v>0</v>
      </c>
      <c r="BN7" s="259">
        <v>1</v>
      </c>
      <c r="BO7" s="260">
        <v>0</v>
      </c>
      <c r="BP7" s="261">
        <v>0</v>
      </c>
      <c r="BQ7" s="259" t="s">
        <v>43</v>
      </c>
      <c r="BR7" s="260" t="s">
        <v>44</v>
      </c>
      <c r="BS7" s="260" t="s">
        <v>845</v>
      </c>
      <c r="BT7" s="260" t="s">
        <v>1089</v>
      </c>
      <c r="BU7" s="260" t="s">
        <v>1088</v>
      </c>
      <c r="BV7" s="260">
        <v>10</v>
      </c>
      <c r="BW7" s="260" t="s">
        <v>45</v>
      </c>
      <c r="BX7" s="261" t="s">
        <v>663</v>
      </c>
      <c r="BY7" s="259">
        <f>VLOOKUP(BW7,PERT_NAT_EQB_2018!$B$4:$G$35,6,FALSE)</f>
        <v>1</v>
      </c>
      <c r="BZ7" s="260">
        <f>VLOOKUP(BW7,PERT_NAT_EQB_2018!$B$4:$G$35,3,FALSE)</f>
        <v>1</v>
      </c>
      <c r="CA7" s="260">
        <f>VLOOKUP(BW7,PERT_NAT_EQB_2018!$B$4:$G$35,4,FALSE)</f>
        <v>1</v>
      </c>
      <c r="CB7" s="260">
        <f>VLOOKUP(BW7,PERT_NAT_EQB_2018!$B$4:$G$35,5,FALSE)</f>
        <v>1</v>
      </c>
      <c r="CC7" s="260">
        <f>VLOOKUP(BW7,PERT_NAT_EQB_2018!$B$4:$G$35,2,FALSE)</f>
        <v>1</v>
      </c>
      <c r="CD7" s="173">
        <v>1</v>
      </c>
      <c r="CE7" s="260">
        <f>VLOOKUP(BQ7,CARACT_PE!$A$1:$N$145,COLUMN(CARACT_PE!N:N),FALSE)</f>
        <v>163</v>
      </c>
      <c r="CF7" s="260">
        <v>0</v>
      </c>
      <c r="CG7" s="259">
        <f>VLOOKUP(BX7,PERT_NAT_EQB_2021!$B$4:$G$81,6,FALSE)</f>
        <v>1</v>
      </c>
      <c r="CH7" s="260">
        <f>VLOOKUP(BX7,PERT_NAT_EQB_2021!$B$4:$G$81,3,FALSE)</f>
        <v>1</v>
      </c>
      <c r="CI7" s="260">
        <f>VLOOKUP(BX7,PERT_NAT_EQB_2021!$B$4:$G$81,4,FALSE)</f>
        <v>1</v>
      </c>
      <c r="CJ7" s="260">
        <f>VLOOKUP(BX7,PERT_NAT_EQB_2021!$B$4:$G$81,5,FALSE)</f>
        <v>1</v>
      </c>
      <c r="CK7" s="260">
        <f>VLOOKUP(BX7,PERT_NAT_EQB_2021!$B$4:$G$81,2,FALSE)</f>
        <v>1</v>
      </c>
      <c r="CL7" s="259">
        <f t="shared" si="23"/>
        <v>1</v>
      </c>
      <c r="CM7" s="260">
        <f t="shared" si="24"/>
        <v>0</v>
      </c>
      <c r="CN7" s="260">
        <f t="shared" si="41"/>
        <v>0</v>
      </c>
      <c r="CO7" s="260">
        <f t="shared" si="42"/>
        <v>0</v>
      </c>
      <c r="CP7" s="260">
        <f t="shared" si="25"/>
        <v>1</v>
      </c>
      <c r="CR7" s="262">
        <v>2</v>
      </c>
      <c r="CS7" s="263">
        <v>1</v>
      </c>
      <c r="CT7" s="262">
        <v>1</v>
      </c>
      <c r="CU7" s="264">
        <v>1</v>
      </c>
      <c r="CV7" s="264"/>
      <c r="CW7" s="263"/>
      <c r="CX7" s="262">
        <v>1</v>
      </c>
      <c r="CY7" s="264">
        <f t="shared" si="26"/>
        <v>1</v>
      </c>
      <c r="CZ7" s="264">
        <v>1</v>
      </c>
      <c r="DA7" s="264"/>
      <c r="DB7" s="264">
        <v>1</v>
      </c>
      <c r="DC7" s="264">
        <v>1</v>
      </c>
      <c r="DD7" s="264">
        <v>1</v>
      </c>
      <c r="DE7" s="264"/>
      <c r="DF7" s="264"/>
      <c r="DG7" s="264">
        <v>1</v>
      </c>
      <c r="DH7" s="262"/>
      <c r="DI7" s="264" t="str">
        <f t="shared" si="27"/>
        <v/>
      </c>
      <c r="DJ7" s="264"/>
      <c r="DK7" s="264"/>
      <c r="DL7" s="264"/>
      <c r="DM7" s="264"/>
      <c r="DN7" s="264"/>
      <c r="DO7" s="264"/>
      <c r="DP7" s="264"/>
      <c r="DQ7" s="264"/>
      <c r="DR7" s="262"/>
      <c r="DS7" s="264" t="str">
        <f t="shared" si="28"/>
        <v/>
      </c>
      <c r="DT7" s="264"/>
      <c r="DU7" s="264"/>
      <c r="DV7" s="264"/>
      <c r="DW7" s="264"/>
      <c r="DX7" s="264"/>
      <c r="DY7" s="264"/>
      <c r="DZ7" s="264"/>
      <c r="EA7" s="264"/>
      <c r="EB7" s="262">
        <v>1</v>
      </c>
      <c r="EC7" s="264">
        <f t="shared" si="29"/>
        <v>1</v>
      </c>
      <c r="ED7" s="264">
        <v>1</v>
      </c>
      <c r="EE7" s="264"/>
      <c r="EF7" s="264">
        <v>1</v>
      </c>
      <c r="EG7" s="264">
        <v>1</v>
      </c>
      <c r="EH7" s="264">
        <v>1</v>
      </c>
      <c r="EI7" s="264"/>
      <c r="EJ7" s="264"/>
      <c r="EK7" s="264"/>
      <c r="EL7" s="262"/>
      <c r="EM7" s="264" t="str">
        <f t="shared" si="30"/>
        <v/>
      </c>
      <c r="EN7" s="264"/>
      <c r="EO7" s="264"/>
      <c r="EP7" s="264"/>
      <c r="EQ7" s="264"/>
      <c r="ER7" s="264"/>
      <c r="ES7" s="264"/>
      <c r="ET7" s="264"/>
      <c r="EU7" s="264"/>
      <c r="EV7" s="262"/>
      <c r="EW7" s="264" t="str">
        <f t="shared" si="31"/>
        <v/>
      </c>
      <c r="EX7" s="264"/>
      <c r="EY7" s="264"/>
      <c r="EZ7" s="264"/>
      <c r="FA7" s="264"/>
      <c r="FB7" s="264"/>
      <c r="FC7" s="264"/>
      <c r="FD7" s="264"/>
      <c r="FE7" s="264"/>
      <c r="FF7" s="265">
        <f t="shared" si="32"/>
        <v>1</v>
      </c>
      <c r="FG7" s="264">
        <f t="shared" si="33"/>
        <v>0</v>
      </c>
      <c r="FH7" s="264">
        <f>MAX(DR7:DZ7)</f>
        <v>0</v>
      </c>
      <c r="FI7" s="264">
        <f t="shared" si="34"/>
        <v>1</v>
      </c>
      <c r="FJ7" s="264">
        <f t="shared" si="38"/>
        <v>0</v>
      </c>
      <c r="FK7" s="264">
        <f t="shared" si="35"/>
        <v>0</v>
      </c>
      <c r="FL7" s="264">
        <v>2</v>
      </c>
      <c r="FM7" s="264">
        <v>2</v>
      </c>
      <c r="FN7" s="264">
        <v>1</v>
      </c>
      <c r="FO7" s="264">
        <v>2</v>
      </c>
      <c r="FP7" s="264">
        <v>2</v>
      </c>
      <c r="FQ7" s="264">
        <v>2</v>
      </c>
      <c r="FR7" s="264">
        <v>1</v>
      </c>
      <c r="FS7" s="264">
        <v>1</v>
      </c>
      <c r="FT7" s="264">
        <v>1</v>
      </c>
      <c r="FU7" s="264">
        <v>1</v>
      </c>
      <c r="FV7" s="264"/>
      <c r="FW7" s="264"/>
      <c r="FX7" s="264">
        <v>1</v>
      </c>
      <c r="FY7" s="264">
        <v>1</v>
      </c>
      <c r="FZ7" s="264">
        <f t="shared" si="39"/>
        <v>2</v>
      </c>
      <c r="GA7" s="264">
        <f t="shared" si="39"/>
        <v>2</v>
      </c>
      <c r="GB7" s="264">
        <f t="shared" si="40"/>
        <v>0</v>
      </c>
      <c r="GC7" s="264">
        <f t="shared" si="40"/>
        <v>2</v>
      </c>
      <c r="GD7" s="264">
        <f t="shared" si="40"/>
        <v>2</v>
      </c>
      <c r="GE7" s="264">
        <f t="shared" si="40"/>
        <v>2</v>
      </c>
      <c r="GF7" s="264">
        <f t="shared" si="40"/>
        <v>0</v>
      </c>
      <c r="GG7" s="264">
        <f t="shared" si="40"/>
        <v>0</v>
      </c>
      <c r="GH7" s="264">
        <f t="shared" si="37"/>
        <v>1</v>
      </c>
      <c r="GI7" s="78">
        <v>1</v>
      </c>
      <c r="GJ7" s="78"/>
      <c r="GK7" s="75" t="s">
        <v>1109</v>
      </c>
      <c r="GL7" s="259">
        <v>4</v>
      </c>
      <c r="GM7" s="260">
        <v>1</v>
      </c>
      <c r="GN7" s="260">
        <v>1</v>
      </c>
      <c r="GO7" s="260">
        <v>1</v>
      </c>
      <c r="GP7" s="260">
        <v>1</v>
      </c>
      <c r="GQ7" s="260">
        <v>1</v>
      </c>
      <c r="GR7" s="260">
        <v>1</v>
      </c>
      <c r="GS7" s="260">
        <v>1</v>
      </c>
      <c r="GT7" s="260">
        <v>4</v>
      </c>
      <c r="GU7" s="260">
        <v>4</v>
      </c>
      <c r="GV7" s="260">
        <v>4</v>
      </c>
      <c r="GW7" s="260">
        <v>1</v>
      </c>
      <c r="GX7" s="260">
        <v>4</v>
      </c>
      <c r="GY7" s="260">
        <v>1</v>
      </c>
      <c r="GZ7" s="260" t="str">
        <f>VLOOKUP(BQ7,CARACT_PE!$A$2:$H$145,8,0)</f>
        <v>MEFM</v>
      </c>
    </row>
    <row r="8" spans="1:208" s="260" customFormat="1" ht="12.75" customHeight="1" x14ac:dyDescent="0.2">
      <c r="A8" s="259">
        <v>0</v>
      </c>
      <c r="B8" s="260">
        <v>0</v>
      </c>
      <c r="C8" s="260">
        <v>0</v>
      </c>
      <c r="D8" s="260">
        <v>1</v>
      </c>
      <c r="E8" s="260">
        <v>0</v>
      </c>
      <c r="F8" s="260">
        <v>0</v>
      </c>
      <c r="G8" s="260">
        <v>0</v>
      </c>
      <c r="H8" s="260">
        <v>0</v>
      </c>
      <c r="I8" s="260">
        <v>0</v>
      </c>
      <c r="J8" s="260">
        <v>0</v>
      </c>
      <c r="K8" s="260">
        <v>0</v>
      </c>
      <c r="L8" s="260">
        <v>0</v>
      </c>
      <c r="M8" s="260">
        <v>0</v>
      </c>
      <c r="N8" s="260">
        <v>0</v>
      </c>
      <c r="O8" s="260">
        <v>0</v>
      </c>
      <c r="P8" s="260">
        <v>0</v>
      </c>
      <c r="Q8" s="260">
        <v>0</v>
      </c>
      <c r="R8" s="260">
        <v>0</v>
      </c>
      <c r="S8" s="260">
        <v>0</v>
      </c>
      <c r="T8" s="260">
        <v>0</v>
      </c>
      <c r="U8" s="260">
        <v>0</v>
      </c>
      <c r="V8" s="260">
        <v>0</v>
      </c>
      <c r="W8" s="260">
        <v>0</v>
      </c>
      <c r="X8" s="260">
        <v>0</v>
      </c>
      <c r="Y8" s="260">
        <v>0</v>
      </c>
      <c r="Z8" s="260">
        <v>0</v>
      </c>
      <c r="AA8" s="260">
        <v>0</v>
      </c>
      <c r="AB8" s="260">
        <v>0</v>
      </c>
      <c r="AC8" s="260">
        <v>0</v>
      </c>
      <c r="AD8" s="260">
        <v>0</v>
      </c>
      <c r="AE8" s="260">
        <v>0</v>
      </c>
      <c r="AF8" s="260">
        <v>0</v>
      </c>
      <c r="AG8" s="260">
        <v>0</v>
      </c>
      <c r="AH8" s="260">
        <v>0</v>
      </c>
      <c r="AI8" s="260">
        <v>0</v>
      </c>
      <c r="AJ8" s="260">
        <v>1</v>
      </c>
      <c r="AK8" s="260">
        <v>0</v>
      </c>
      <c r="AL8" s="260">
        <v>1</v>
      </c>
      <c r="AM8" s="260">
        <v>1</v>
      </c>
      <c r="AN8" s="260">
        <v>1</v>
      </c>
      <c r="AO8" s="260">
        <v>0</v>
      </c>
      <c r="AP8" s="261">
        <v>0</v>
      </c>
      <c r="AQ8" s="260">
        <f t="shared" si="0"/>
        <v>1</v>
      </c>
      <c r="AR8" s="260">
        <f t="shared" si="1"/>
        <v>0</v>
      </c>
      <c r="AS8" s="260">
        <f t="shared" si="2"/>
        <v>0</v>
      </c>
      <c r="AT8" s="260">
        <f t="shared" si="3"/>
        <v>0</v>
      </c>
      <c r="AU8" s="260">
        <f t="shared" si="4"/>
        <v>0</v>
      </c>
      <c r="AV8" s="260">
        <f t="shared" si="5"/>
        <v>1</v>
      </c>
      <c r="AW8" s="259">
        <f t="shared" si="6"/>
        <v>1</v>
      </c>
      <c r="AX8" s="260">
        <f t="shared" si="7"/>
        <v>0</v>
      </c>
      <c r="AY8" s="260">
        <f t="shared" si="8"/>
        <v>1</v>
      </c>
      <c r="AZ8" s="260">
        <f t="shared" si="9"/>
        <v>1</v>
      </c>
      <c r="BA8" s="260">
        <f t="shared" si="10"/>
        <v>1</v>
      </c>
      <c r="BB8" s="260">
        <f t="shared" si="11"/>
        <v>0</v>
      </c>
      <c r="BC8" s="261">
        <f t="shared" si="12"/>
        <v>0</v>
      </c>
      <c r="BD8" s="259">
        <f t="shared" si="13"/>
        <v>1</v>
      </c>
      <c r="BE8" s="260">
        <f t="shared" si="14"/>
        <v>1</v>
      </c>
      <c r="BF8" s="261">
        <f t="shared" si="15"/>
        <v>4</v>
      </c>
      <c r="BG8" s="260">
        <f t="shared" si="16"/>
        <v>1</v>
      </c>
      <c r="BH8" s="260">
        <f t="shared" si="17"/>
        <v>0</v>
      </c>
      <c r="BI8" s="260">
        <f t="shared" si="18"/>
        <v>1</v>
      </c>
      <c r="BJ8" s="260">
        <f t="shared" si="19"/>
        <v>2</v>
      </c>
      <c r="BK8" s="260">
        <f t="shared" si="20"/>
        <v>1</v>
      </c>
      <c r="BL8" s="260">
        <f t="shared" si="21"/>
        <v>0</v>
      </c>
      <c r="BM8" s="260">
        <f t="shared" si="22"/>
        <v>0</v>
      </c>
      <c r="BN8" s="259">
        <v>0</v>
      </c>
      <c r="BO8" s="260">
        <v>0</v>
      </c>
      <c r="BP8" s="261">
        <v>1</v>
      </c>
      <c r="BQ8" s="259" t="s">
        <v>47</v>
      </c>
      <c r="BR8" s="260" t="s">
        <v>48</v>
      </c>
      <c r="BS8" s="260" t="s">
        <v>846</v>
      </c>
      <c r="BT8" s="260">
        <v>18</v>
      </c>
      <c r="BU8" s="260" t="s">
        <v>1088</v>
      </c>
      <c r="BV8" s="260">
        <v>10</v>
      </c>
      <c r="BW8" s="260" t="s">
        <v>31</v>
      </c>
      <c r="BX8" s="261" t="s">
        <v>664</v>
      </c>
      <c r="BY8" s="259">
        <f>VLOOKUP(BW8,PERT_NAT_EQB_2018!$B$4:$G$35,6,FALSE)</f>
        <v>1</v>
      </c>
      <c r="BZ8" s="260">
        <f>VLOOKUP(BW8,PERT_NAT_EQB_2018!$B$4:$G$35,3,FALSE)</f>
        <v>1</v>
      </c>
      <c r="CA8" s="260">
        <f>VLOOKUP(BW8,PERT_NAT_EQB_2018!$B$4:$G$35,4,FALSE)</f>
        <v>1</v>
      </c>
      <c r="CB8" s="260">
        <f>VLOOKUP(BW8,PERT_NAT_EQB_2018!$B$4:$G$35,5,FALSE)</f>
        <v>1</v>
      </c>
      <c r="CC8" s="260">
        <f>VLOOKUP(BW8,PERT_NAT_EQB_2018!$B$4:$G$35,2,FALSE)</f>
        <v>1</v>
      </c>
      <c r="CD8" s="259">
        <v>0</v>
      </c>
      <c r="CE8" s="260">
        <f>VLOOKUP(BQ8,CARACT_PE!$A$1:$N$145,COLUMN(CARACT_PE!N:N),FALSE)</f>
        <v>176</v>
      </c>
      <c r="CF8" s="260">
        <v>0</v>
      </c>
      <c r="CG8" s="259">
        <f>VLOOKUP(BX8,PERT_NAT_EQB_2021!$B$4:$G$81,6,FALSE)</f>
        <v>1</v>
      </c>
      <c r="CH8" s="260">
        <f>VLOOKUP(BX8,PERT_NAT_EQB_2021!$B$4:$G$81,3,FALSE)</f>
        <v>1</v>
      </c>
      <c r="CI8" s="260">
        <f>VLOOKUP(BX8,PERT_NAT_EQB_2021!$B$4:$G$81,4,FALSE)</f>
        <v>1</v>
      </c>
      <c r="CJ8" s="260">
        <f>VLOOKUP(BX8,PERT_NAT_EQB_2021!$B$4:$G$81,5,FALSE)</f>
        <v>1</v>
      </c>
      <c r="CK8" s="260">
        <f>VLOOKUP(BX8,PERT_NAT_EQB_2021!$B$4:$G$81,2,FALSE)</f>
        <v>1</v>
      </c>
      <c r="CL8" s="259">
        <f t="shared" si="23"/>
        <v>1</v>
      </c>
      <c r="CM8" s="260">
        <f t="shared" si="24"/>
        <v>1</v>
      </c>
      <c r="CN8" s="260">
        <f t="shared" si="41"/>
        <v>1</v>
      </c>
      <c r="CO8" s="260">
        <f t="shared" si="42"/>
        <v>1</v>
      </c>
      <c r="CP8" s="260">
        <f t="shared" si="25"/>
        <v>1</v>
      </c>
      <c r="CR8" s="262">
        <v>3</v>
      </c>
      <c r="CS8" s="263">
        <v>1</v>
      </c>
      <c r="CT8" s="262">
        <v>0</v>
      </c>
      <c r="CU8" s="264">
        <v>1</v>
      </c>
      <c r="CV8" s="264">
        <v>1</v>
      </c>
      <c r="CW8" s="263"/>
      <c r="CX8" s="262"/>
      <c r="CY8" s="264" t="str">
        <f t="shared" si="26"/>
        <v/>
      </c>
      <c r="CZ8" s="264"/>
      <c r="DA8" s="264"/>
      <c r="DB8" s="264"/>
      <c r="DC8" s="264"/>
      <c r="DD8" s="264"/>
      <c r="DE8" s="264"/>
      <c r="DF8" s="264"/>
      <c r="DG8" s="264"/>
      <c r="DH8" s="262"/>
      <c r="DI8" s="264" t="str">
        <f t="shared" si="27"/>
        <v/>
      </c>
      <c r="DJ8" s="264"/>
      <c r="DK8" s="264"/>
      <c r="DL8" s="264"/>
      <c r="DM8" s="264"/>
      <c r="DN8" s="264"/>
      <c r="DO8" s="264"/>
      <c r="DP8" s="264"/>
      <c r="DQ8" s="264"/>
      <c r="DR8" s="262">
        <v>1</v>
      </c>
      <c r="DS8" s="264" t="str">
        <f t="shared" si="28"/>
        <v/>
      </c>
      <c r="DT8" s="264">
        <v>1</v>
      </c>
      <c r="DU8" s="264"/>
      <c r="DV8" s="264">
        <v>1</v>
      </c>
      <c r="DW8" s="264">
        <v>1</v>
      </c>
      <c r="DX8" s="264">
        <v>1</v>
      </c>
      <c r="DY8" s="264"/>
      <c r="DZ8" s="264"/>
      <c r="EA8" s="264"/>
      <c r="EB8" s="262"/>
      <c r="EC8" s="264" t="str">
        <f t="shared" si="29"/>
        <v/>
      </c>
      <c r="ED8" s="264"/>
      <c r="EE8" s="264"/>
      <c r="EF8" s="264"/>
      <c r="EG8" s="264"/>
      <c r="EH8" s="264"/>
      <c r="EI8" s="264"/>
      <c r="EJ8" s="264"/>
      <c r="EK8" s="264"/>
      <c r="EL8" s="262"/>
      <c r="EM8" s="264" t="str">
        <f t="shared" si="30"/>
        <v/>
      </c>
      <c r="EN8" s="264"/>
      <c r="EO8" s="264"/>
      <c r="EP8" s="264"/>
      <c r="EQ8" s="264"/>
      <c r="ER8" s="264"/>
      <c r="ES8" s="264"/>
      <c r="ET8" s="264"/>
      <c r="EU8" s="264"/>
      <c r="EV8" s="262">
        <v>1</v>
      </c>
      <c r="EW8" s="264" t="str">
        <f t="shared" si="31"/>
        <v/>
      </c>
      <c r="EX8" s="264">
        <v>1</v>
      </c>
      <c r="EY8" s="264">
        <v>1</v>
      </c>
      <c r="EZ8" s="264">
        <v>1</v>
      </c>
      <c r="FA8" s="264">
        <v>1</v>
      </c>
      <c r="FB8" s="264">
        <v>1</v>
      </c>
      <c r="FC8" s="264">
        <v>1</v>
      </c>
      <c r="FD8" s="264">
        <v>1</v>
      </c>
      <c r="FE8" s="264"/>
      <c r="FF8" s="265">
        <f t="shared" si="32"/>
        <v>0</v>
      </c>
      <c r="FG8" s="264">
        <f t="shared" si="33"/>
        <v>0</v>
      </c>
      <c r="FH8" s="264">
        <f>MAX(DR8:DZ8)</f>
        <v>1</v>
      </c>
      <c r="FI8" s="264">
        <f t="shared" si="34"/>
        <v>0</v>
      </c>
      <c r="FJ8" s="264">
        <f t="shared" si="38"/>
        <v>1</v>
      </c>
      <c r="FK8" s="264">
        <f t="shared" si="35"/>
        <v>1</v>
      </c>
      <c r="FL8" s="264">
        <v>2</v>
      </c>
      <c r="FM8" s="264">
        <v>2</v>
      </c>
      <c r="FN8" s="264">
        <v>1</v>
      </c>
      <c r="FO8" s="264">
        <v>2</v>
      </c>
      <c r="FP8" s="264">
        <v>2</v>
      </c>
      <c r="FQ8" s="264">
        <v>2</v>
      </c>
      <c r="FR8" s="264">
        <v>1</v>
      </c>
      <c r="FS8" s="264">
        <v>1</v>
      </c>
      <c r="FT8" s="264"/>
      <c r="FU8" s="264"/>
      <c r="FV8" s="264"/>
      <c r="FW8" s="264"/>
      <c r="FX8" s="264"/>
      <c r="FY8" s="264"/>
      <c r="FZ8" s="264">
        <f>SUM(CX8,DH8,DR8,EV8,EB8,EL8)</f>
        <v>2</v>
      </c>
      <c r="GA8" s="264">
        <f>SUM(CY8,DI8,DS8,EW8,EC8,EM8)</f>
        <v>0</v>
      </c>
      <c r="GB8" s="264">
        <f t="shared" ref="GB8:GG8" si="43">SUM(DA8,DK8,DU8,EY8,EE8,EO8)</f>
        <v>1</v>
      </c>
      <c r="GC8" s="264">
        <f t="shared" si="43"/>
        <v>2</v>
      </c>
      <c r="GD8" s="264">
        <f t="shared" si="43"/>
        <v>2</v>
      </c>
      <c r="GE8" s="264">
        <f t="shared" si="43"/>
        <v>2</v>
      </c>
      <c r="GF8" s="264">
        <f t="shared" si="43"/>
        <v>1</v>
      </c>
      <c r="GG8" s="264">
        <f t="shared" si="43"/>
        <v>1</v>
      </c>
      <c r="GH8" s="264">
        <f>SUM(DG8,EA8,DQ8,EK8,EU8,FE8)</f>
        <v>0</v>
      </c>
      <c r="GI8" s="78"/>
      <c r="GJ8" s="78"/>
      <c r="GK8" s="75"/>
      <c r="GL8" s="259">
        <v>4</v>
      </c>
      <c r="GM8" s="260">
        <v>1</v>
      </c>
      <c r="GN8" s="260">
        <v>1</v>
      </c>
      <c r="GO8" s="260">
        <v>1</v>
      </c>
      <c r="GP8" s="260">
        <v>1</v>
      </c>
      <c r="GQ8" s="260">
        <v>1</v>
      </c>
      <c r="GR8" s="260">
        <v>1</v>
      </c>
      <c r="GS8" s="260">
        <v>1</v>
      </c>
      <c r="GZ8" s="260" t="str">
        <f>VLOOKUP(BQ8,CARACT_PE!$A$2:$H$145,8,0)</f>
        <v>MEFM</v>
      </c>
    </row>
    <row r="9" spans="1:208" s="260" customFormat="1" ht="12.75" customHeight="1" x14ac:dyDescent="0.2">
      <c r="A9" s="259">
        <v>0</v>
      </c>
      <c r="B9" s="260">
        <v>0</v>
      </c>
      <c r="C9" s="260">
        <v>0</v>
      </c>
      <c r="D9" s="260">
        <v>0</v>
      </c>
      <c r="E9" s="260">
        <v>0</v>
      </c>
      <c r="F9" s="260">
        <v>0</v>
      </c>
      <c r="G9" s="260">
        <v>0</v>
      </c>
      <c r="H9" s="260">
        <v>0</v>
      </c>
      <c r="I9" s="260">
        <v>0</v>
      </c>
      <c r="J9" s="260">
        <v>0</v>
      </c>
      <c r="K9" s="260">
        <v>0</v>
      </c>
      <c r="L9" s="260">
        <v>0</v>
      </c>
      <c r="M9" s="260">
        <v>0</v>
      </c>
      <c r="N9" s="260">
        <v>0</v>
      </c>
      <c r="O9" s="260">
        <v>0</v>
      </c>
      <c r="P9" s="260">
        <v>0</v>
      </c>
      <c r="Q9" s="260">
        <v>0</v>
      </c>
      <c r="R9" s="260">
        <v>0</v>
      </c>
      <c r="S9" s="260">
        <v>0</v>
      </c>
      <c r="T9" s="260">
        <v>0</v>
      </c>
      <c r="U9" s="260">
        <v>0</v>
      </c>
      <c r="V9" s="260">
        <v>0</v>
      </c>
      <c r="W9" s="260">
        <v>0</v>
      </c>
      <c r="X9" s="260">
        <v>0</v>
      </c>
      <c r="Y9" s="260">
        <v>0</v>
      </c>
      <c r="Z9" s="260">
        <v>0</v>
      </c>
      <c r="AA9" s="260">
        <v>0</v>
      </c>
      <c r="AB9" s="260">
        <v>0</v>
      </c>
      <c r="AC9" s="260">
        <v>1</v>
      </c>
      <c r="AD9" s="260">
        <v>0</v>
      </c>
      <c r="AE9" s="260">
        <v>0</v>
      </c>
      <c r="AF9" s="260">
        <v>0</v>
      </c>
      <c r="AG9" s="260">
        <v>0</v>
      </c>
      <c r="AH9" s="260">
        <v>0</v>
      </c>
      <c r="AI9" s="260">
        <v>0</v>
      </c>
      <c r="AJ9" s="260">
        <v>0</v>
      </c>
      <c r="AK9" s="260">
        <v>0</v>
      </c>
      <c r="AL9" s="260">
        <v>0</v>
      </c>
      <c r="AM9" s="260">
        <v>0</v>
      </c>
      <c r="AN9" s="260">
        <v>0</v>
      </c>
      <c r="AO9" s="260">
        <v>0</v>
      </c>
      <c r="AP9" s="261">
        <v>0</v>
      </c>
      <c r="AQ9" s="260">
        <f t="shared" si="0"/>
        <v>0</v>
      </c>
      <c r="AR9" s="260">
        <f t="shared" si="1"/>
        <v>0</v>
      </c>
      <c r="AS9" s="260">
        <f t="shared" si="2"/>
        <v>0</v>
      </c>
      <c r="AT9" s="260">
        <f t="shared" si="3"/>
        <v>0</v>
      </c>
      <c r="AU9" s="260">
        <f t="shared" si="4"/>
        <v>1</v>
      </c>
      <c r="AV9" s="260">
        <f t="shared" si="5"/>
        <v>0</v>
      </c>
      <c r="AW9" s="259">
        <f t="shared" si="6"/>
        <v>1</v>
      </c>
      <c r="AX9" s="260">
        <f t="shared" si="7"/>
        <v>0</v>
      </c>
      <c r="AY9" s="260">
        <f t="shared" si="8"/>
        <v>0</v>
      </c>
      <c r="AZ9" s="260">
        <f t="shared" si="9"/>
        <v>0</v>
      </c>
      <c r="BA9" s="260">
        <f t="shared" si="10"/>
        <v>0</v>
      </c>
      <c r="BB9" s="260">
        <f t="shared" si="11"/>
        <v>0</v>
      </c>
      <c r="BC9" s="261">
        <f t="shared" si="12"/>
        <v>0</v>
      </c>
      <c r="BD9" s="259">
        <f t="shared" si="13"/>
        <v>1</v>
      </c>
      <c r="BE9" s="260">
        <f t="shared" si="14"/>
        <v>1</v>
      </c>
      <c r="BF9" s="261">
        <f t="shared" si="15"/>
        <v>1</v>
      </c>
      <c r="BG9" s="260">
        <f t="shared" si="16"/>
        <v>1</v>
      </c>
      <c r="BH9" s="260">
        <f t="shared" si="17"/>
        <v>0</v>
      </c>
      <c r="BI9" s="260">
        <f t="shared" si="18"/>
        <v>0</v>
      </c>
      <c r="BJ9" s="260">
        <f t="shared" si="19"/>
        <v>0</v>
      </c>
      <c r="BK9" s="260">
        <f t="shared" si="20"/>
        <v>0</v>
      </c>
      <c r="BL9" s="260">
        <f t="shared" si="21"/>
        <v>0</v>
      </c>
      <c r="BM9" s="260">
        <f t="shared" si="22"/>
        <v>0</v>
      </c>
      <c r="BN9" s="259">
        <v>1</v>
      </c>
      <c r="BO9" s="260">
        <v>1</v>
      </c>
      <c r="BP9" s="261">
        <v>0</v>
      </c>
      <c r="BQ9" s="259" t="s">
        <v>57</v>
      </c>
      <c r="BR9" s="260" t="s">
        <v>58</v>
      </c>
      <c r="BS9" s="260" t="s">
        <v>847</v>
      </c>
      <c r="BT9" s="260" t="s">
        <v>1090</v>
      </c>
      <c r="BU9" s="260" t="s">
        <v>1087</v>
      </c>
      <c r="BV9" s="260">
        <v>11</v>
      </c>
      <c r="BW9" s="260" t="s">
        <v>26</v>
      </c>
      <c r="BX9" s="261" t="s">
        <v>658</v>
      </c>
      <c r="BY9" s="259">
        <f>VLOOKUP(BW9,PERT_NAT_EQB_2018!$B$4:$G$35,6,FALSE)</f>
        <v>1</v>
      </c>
      <c r="BZ9" s="260">
        <f>VLOOKUP(BW9,PERT_NAT_EQB_2018!$B$4:$G$35,3,FALSE)</f>
        <v>1</v>
      </c>
      <c r="CA9" s="260">
        <f>VLOOKUP(BW9,PERT_NAT_EQB_2018!$B$4:$G$35,4,FALSE)</f>
        <v>0</v>
      </c>
      <c r="CB9" s="260">
        <f>VLOOKUP(BW9,PERT_NAT_EQB_2018!$B$4:$G$35,5,FALSE)</f>
        <v>0</v>
      </c>
      <c r="CC9" s="260">
        <f>VLOOKUP(BW9,PERT_NAT_EQB_2018!$B$4:$G$35,2,FALSE)</f>
        <v>1</v>
      </c>
      <c r="CD9" s="259">
        <v>0</v>
      </c>
      <c r="CE9" s="260">
        <f>VLOOKUP(BQ9,CARACT_PE!$A$1:$N$145,COLUMN(CARACT_PE!N:N),FALSE)</f>
        <v>257</v>
      </c>
      <c r="CF9" s="260">
        <v>3</v>
      </c>
      <c r="CG9" s="259">
        <f>VLOOKUP(BX9,PERT_NAT_EQB_2021!$B$4:$G$81,6,FALSE)</f>
        <v>1</v>
      </c>
      <c r="CH9" s="260">
        <f>VLOOKUP(BX9,PERT_NAT_EQB_2021!$B$4:$G$81,3,FALSE)</f>
        <v>1</v>
      </c>
      <c r="CI9" s="260">
        <f>VLOOKUP(BX9,PERT_NAT_EQB_2021!$B$4:$G$81,4,FALSE)</f>
        <v>0</v>
      </c>
      <c r="CJ9" s="260">
        <f>VLOOKUP(BX9,PERT_NAT_EQB_2021!$B$4:$G$81,5,FALSE)</f>
        <v>0</v>
      </c>
      <c r="CK9" s="260">
        <f>VLOOKUP(BX9,PERT_NAT_EQB_2021!$B$4:$G$81,2,FALSE)</f>
        <v>1</v>
      </c>
      <c r="CL9" s="259">
        <f t="shared" si="23"/>
        <v>1</v>
      </c>
      <c r="CM9" s="260">
        <f t="shared" si="24"/>
        <v>1</v>
      </c>
      <c r="CN9" s="260">
        <f t="shared" si="41"/>
        <v>0</v>
      </c>
      <c r="CO9" s="260">
        <f t="shared" si="42"/>
        <v>0</v>
      </c>
      <c r="CP9" s="260">
        <f t="shared" si="25"/>
        <v>1</v>
      </c>
      <c r="CR9" s="262">
        <v>3</v>
      </c>
      <c r="CS9" s="263">
        <v>1</v>
      </c>
      <c r="CT9" s="262">
        <v>1</v>
      </c>
      <c r="CU9" s="264">
        <v>1</v>
      </c>
      <c r="CV9" s="264"/>
      <c r="CW9" s="263"/>
      <c r="CX9" s="262">
        <v>1</v>
      </c>
      <c r="CY9" s="264">
        <f t="shared" si="26"/>
        <v>1</v>
      </c>
      <c r="CZ9" s="264">
        <v>1</v>
      </c>
      <c r="DA9" s="201" t="s">
        <v>1169</v>
      </c>
      <c r="DB9" s="264"/>
      <c r="DC9" s="264"/>
      <c r="DD9" s="264">
        <v>1</v>
      </c>
      <c r="DE9" s="264"/>
      <c r="DF9" s="264"/>
      <c r="DG9" s="264">
        <v>1</v>
      </c>
      <c r="DH9" s="262"/>
      <c r="DI9" s="264" t="str">
        <f t="shared" si="27"/>
        <v/>
      </c>
      <c r="DJ9" s="264"/>
      <c r="DK9" s="264"/>
      <c r="DL9" s="264"/>
      <c r="DM9" s="264"/>
      <c r="DN9" s="264"/>
      <c r="DO9" s="264"/>
      <c r="DP9" s="264"/>
      <c r="DQ9" s="264"/>
      <c r="DR9" s="262"/>
      <c r="DS9" s="264" t="str">
        <f t="shared" si="28"/>
        <v/>
      </c>
      <c r="DT9" s="264"/>
      <c r="DU9" s="264"/>
      <c r="DV9" s="264"/>
      <c r="DW9" s="264"/>
      <c r="DX9" s="264"/>
      <c r="DY9" s="264"/>
      <c r="DZ9" s="264"/>
      <c r="EA9" s="264"/>
      <c r="EB9" s="262">
        <v>1</v>
      </c>
      <c r="EC9" s="264">
        <f t="shared" si="29"/>
        <v>1</v>
      </c>
      <c r="ED9" s="264">
        <v>1</v>
      </c>
      <c r="EE9" s="264"/>
      <c r="EF9" s="264"/>
      <c r="EG9" s="264"/>
      <c r="EH9" s="264">
        <v>1</v>
      </c>
      <c r="EI9" s="264">
        <v>1</v>
      </c>
      <c r="EJ9" s="264"/>
      <c r="EK9" s="264"/>
      <c r="EL9" s="262"/>
      <c r="EM9" s="264"/>
      <c r="EN9" s="264"/>
      <c r="EO9" s="264"/>
      <c r="EP9" s="264"/>
      <c r="EQ9" s="264"/>
      <c r="ER9" s="264"/>
      <c r="ES9" s="264"/>
      <c r="ET9" s="264"/>
      <c r="EU9" s="264"/>
      <c r="EV9" s="262"/>
      <c r="EW9" s="264" t="str">
        <f t="shared" si="31"/>
        <v/>
      </c>
      <c r="EX9" s="264"/>
      <c r="EY9" s="264"/>
      <c r="EZ9" s="264"/>
      <c r="FA9" s="264"/>
      <c r="FB9" s="264"/>
      <c r="FC9" s="264"/>
      <c r="FD9" s="264"/>
      <c r="FE9" s="264"/>
      <c r="FF9" s="265">
        <f t="shared" si="32"/>
        <v>1</v>
      </c>
      <c r="FG9" s="264">
        <f t="shared" si="33"/>
        <v>0</v>
      </c>
      <c r="FH9" s="264">
        <f>MAX(CX9:DF9)</f>
        <v>1</v>
      </c>
      <c r="FI9" s="264">
        <f>MAX(DH9,DQ9)</f>
        <v>0</v>
      </c>
      <c r="FJ9" s="264">
        <f t="shared" si="38"/>
        <v>0</v>
      </c>
      <c r="FK9" s="264">
        <f>MAX(EB9:EJ9)</f>
        <v>1</v>
      </c>
      <c r="FL9" s="264">
        <v>2</v>
      </c>
      <c r="FM9" s="264">
        <v>2</v>
      </c>
      <c r="FN9" s="264">
        <v>1</v>
      </c>
      <c r="FO9" s="264">
        <v>0</v>
      </c>
      <c r="FP9" s="264">
        <v>0</v>
      </c>
      <c r="FQ9" s="264">
        <v>2</v>
      </c>
      <c r="FR9" s="264">
        <v>1</v>
      </c>
      <c r="FS9" s="264">
        <v>1</v>
      </c>
      <c r="FT9" s="264">
        <v>1</v>
      </c>
      <c r="FU9" s="264">
        <v>1</v>
      </c>
      <c r="FV9" s="264"/>
      <c r="FW9" s="264"/>
      <c r="FX9" s="264">
        <v>1</v>
      </c>
      <c r="FY9" s="264">
        <v>1</v>
      </c>
      <c r="FZ9" s="264">
        <f>SUM(CX9,DH9,DR9,EL9,EB9,EV9)</f>
        <v>2</v>
      </c>
      <c r="GA9" s="264">
        <f t="shared" ref="GA9:GH9" si="44">SUM(CY9,DI9,DS9,EM9,EC9,EW9)</f>
        <v>2</v>
      </c>
      <c r="GB9" s="264">
        <f t="shared" si="44"/>
        <v>2</v>
      </c>
      <c r="GC9" s="264">
        <f t="shared" si="44"/>
        <v>0</v>
      </c>
      <c r="GD9" s="264">
        <f t="shared" si="44"/>
        <v>0</v>
      </c>
      <c r="GE9" s="264">
        <f t="shared" si="44"/>
        <v>0</v>
      </c>
      <c r="GF9" s="264">
        <f t="shared" si="44"/>
        <v>2</v>
      </c>
      <c r="GG9" s="264">
        <f t="shared" si="44"/>
        <v>1</v>
      </c>
      <c r="GH9" s="264">
        <f t="shared" si="44"/>
        <v>0</v>
      </c>
      <c r="GI9" s="78">
        <v>1</v>
      </c>
      <c r="GJ9" s="78"/>
      <c r="GK9" s="75" t="s">
        <v>1239</v>
      </c>
      <c r="GL9" s="259">
        <v>4</v>
      </c>
      <c r="GM9" s="260">
        <v>1</v>
      </c>
      <c r="GN9" s="260">
        <v>1</v>
      </c>
      <c r="GO9" s="260">
        <v>1</v>
      </c>
      <c r="GP9" s="260">
        <v>1</v>
      </c>
      <c r="GQ9" s="260">
        <v>1</v>
      </c>
      <c r="GR9" s="260">
        <v>1</v>
      </c>
      <c r="GS9" s="260">
        <v>1</v>
      </c>
      <c r="GT9" s="260">
        <v>4</v>
      </c>
      <c r="GU9" s="260">
        <v>4</v>
      </c>
      <c r="GV9" s="260">
        <v>4</v>
      </c>
      <c r="GW9" s="260">
        <v>1</v>
      </c>
      <c r="GX9" s="260">
        <v>4</v>
      </c>
      <c r="GY9" s="260">
        <v>1</v>
      </c>
      <c r="GZ9" s="260" t="str">
        <f>VLOOKUP(BQ9,CARACT_PE!$A$2:$H$145,8,0)</f>
        <v>MEFM</v>
      </c>
    </row>
    <row r="10" spans="1:208" s="260" customFormat="1" ht="12.75" customHeight="1" x14ac:dyDescent="0.2">
      <c r="A10" s="259">
        <v>0</v>
      </c>
      <c r="B10" s="260">
        <v>0</v>
      </c>
      <c r="C10" s="260">
        <v>0</v>
      </c>
      <c r="D10" s="260">
        <v>0</v>
      </c>
      <c r="E10" s="260">
        <v>0</v>
      </c>
      <c r="F10" s="260">
        <v>0</v>
      </c>
      <c r="G10" s="260">
        <v>0</v>
      </c>
      <c r="H10" s="260">
        <v>0</v>
      </c>
      <c r="I10" s="260">
        <v>0</v>
      </c>
      <c r="J10" s="260">
        <v>0</v>
      </c>
      <c r="K10" s="260">
        <v>0</v>
      </c>
      <c r="L10" s="260">
        <v>0</v>
      </c>
      <c r="M10" s="260">
        <v>0</v>
      </c>
      <c r="N10" s="260">
        <v>0</v>
      </c>
      <c r="O10" s="260">
        <v>0</v>
      </c>
      <c r="P10" s="260">
        <v>0</v>
      </c>
      <c r="Q10" s="260">
        <v>0</v>
      </c>
      <c r="R10" s="260">
        <v>0</v>
      </c>
      <c r="S10" s="260">
        <v>0</v>
      </c>
      <c r="T10" s="260">
        <v>0</v>
      </c>
      <c r="U10" s="260">
        <v>0</v>
      </c>
      <c r="V10" s="260">
        <v>0</v>
      </c>
      <c r="W10" s="260">
        <v>0</v>
      </c>
      <c r="X10" s="260">
        <v>0</v>
      </c>
      <c r="Y10" s="260">
        <v>0</v>
      </c>
      <c r="Z10" s="260">
        <v>0</v>
      </c>
      <c r="AA10" s="260">
        <v>0</v>
      </c>
      <c r="AB10" s="260">
        <v>0</v>
      </c>
      <c r="AC10" s="260">
        <v>0</v>
      </c>
      <c r="AD10" s="260">
        <v>0</v>
      </c>
      <c r="AE10" s="260">
        <v>0</v>
      </c>
      <c r="AF10" s="260">
        <v>0</v>
      </c>
      <c r="AG10" s="260">
        <v>0</v>
      </c>
      <c r="AH10" s="260">
        <v>0</v>
      </c>
      <c r="AI10" s="260">
        <v>0</v>
      </c>
      <c r="AJ10" s="260">
        <v>0</v>
      </c>
      <c r="AK10" s="260">
        <v>0</v>
      </c>
      <c r="AL10" s="260">
        <v>0</v>
      </c>
      <c r="AM10" s="260">
        <v>0</v>
      </c>
      <c r="AN10" s="260">
        <v>0</v>
      </c>
      <c r="AO10" s="260">
        <v>0</v>
      </c>
      <c r="AP10" s="261">
        <v>0</v>
      </c>
      <c r="AQ10" s="260">
        <f t="shared" si="0"/>
        <v>0</v>
      </c>
      <c r="AR10" s="260">
        <f t="shared" si="1"/>
        <v>0</v>
      </c>
      <c r="AS10" s="260">
        <f t="shared" si="2"/>
        <v>0</v>
      </c>
      <c r="AT10" s="260">
        <f t="shared" si="3"/>
        <v>0</v>
      </c>
      <c r="AU10" s="260">
        <f t="shared" si="4"/>
        <v>0</v>
      </c>
      <c r="AV10" s="260">
        <f t="shared" si="5"/>
        <v>0</v>
      </c>
      <c r="AW10" s="259">
        <f t="shared" si="6"/>
        <v>0</v>
      </c>
      <c r="AX10" s="260">
        <f t="shared" si="7"/>
        <v>0</v>
      </c>
      <c r="AY10" s="260">
        <f t="shared" si="8"/>
        <v>0</v>
      </c>
      <c r="AZ10" s="260">
        <f t="shared" si="9"/>
        <v>0</v>
      </c>
      <c r="BA10" s="260">
        <f t="shared" si="10"/>
        <v>0</v>
      </c>
      <c r="BB10" s="260">
        <f t="shared" si="11"/>
        <v>0</v>
      </c>
      <c r="BC10" s="261">
        <f t="shared" si="12"/>
        <v>0</v>
      </c>
      <c r="BD10" s="259">
        <f t="shared" si="13"/>
        <v>0</v>
      </c>
      <c r="BE10" s="260">
        <f t="shared" si="14"/>
        <v>0</v>
      </c>
      <c r="BF10" s="261">
        <f t="shared" si="15"/>
        <v>0</v>
      </c>
      <c r="BG10" s="260">
        <f t="shared" si="16"/>
        <v>0</v>
      </c>
      <c r="BH10" s="260">
        <f t="shared" si="17"/>
        <v>0</v>
      </c>
      <c r="BI10" s="260">
        <f t="shared" si="18"/>
        <v>0</v>
      </c>
      <c r="BJ10" s="260">
        <f t="shared" si="19"/>
        <v>0</v>
      </c>
      <c r="BK10" s="260">
        <f t="shared" si="20"/>
        <v>0</v>
      </c>
      <c r="BL10" s="260">
        <f t="shared" si="21"/>
        <v>0</v>
      </c>
      <c r="BM10" s="260">
        <f t="shared" si="22"/>
        <v>0</v>
      </c>
      <c r="BN10" s="259">
        <v>0</v>
      </c>
      <c r="BO10" s="260">
        <v>0</v>
      </c>
      <c r="BP10" s="261">
        <v>1</v>
      </c>
      <c r="BQ10" s="259" t="s">
        <v>60</v>
      </c>
      <c r="BR10" s="260" t="s">
        <v>61</v>
      </c>
      <c r="BS10" s="260" t="s">
        <v>848</v>
      </c>
      <c r="BT10" s="260">
        <v>21</v>
      </c>
      <c r="BU10" s="260" t="s">
        <v>1091</v>
      </c>
      <c r="BV10" s="260">
        <v>11</v>
      </c>
      <c r="BW10" s="260" t="s">
        <v>31</v>
      </c>
      <c r="BX10" s="261" t="s">
        <v>665</v>
      </c>
      <c r="BY10" s="259">
        <f>VLOOKUP(BW10,PERT_NAT_EQB_2018!$B$4:$G$35,6,FALSE)</f>
        <v>1</v>
      </c>
      <c r="BZ10" s="260">
        <f>VLOOKUP(BW10,PERT_NAT_EQB_2018!$B$4:$G$35,3,FALSE)</f>
        <v>1</v>
      </c>
      <c r="CA10" s="260">
        <f>VLOOKUP(BW10,PERT_NAT_EQB_2018!$B$4:$G$35,4,FALSE)</f>
        <v>1</v>
      </c>
      <c r="CB10" s="260">
        <f>VLOOKUP(BW10,PERT_NAT_EQB_2018!$B$4:$G$35,5,FALSE)</f>
        <v>1</v>
      </c>
      <c r="CC10" s="260">
        <f>VLOOKUP(BW10,PERT_NAT_EQB_2018!$B$4:$G$35,2,FALSE)</f>
        <v>1</v>
      </c>
      <c r="CD10" s="145">
        <v>1</v>
      </c>
      <c r="CE10" s="260">
        <f>VLOOKUP(BQ10,CARACT_PE!$A$1:$N$145,COLUMN(CARACT_PE!N:N),FALSE)</f>
        <v>405</v>
      </c>
      <c r="CF10" s="260">
        <v>0.3</v>
      </c>
      <c r="CG10" s="259">
        <f>VLOOKUP(BX10,PERT_NAT_EQB_2021!$B$4:$G$81,6,FALSE)</f>
        <v>1</v>
      </c>
      <c r="CH10" s="260">
        <f>VLOOKUP(BX10,PERT_NAT_EQB_2021!$B$4:$G$81,3,FALSE)</f>
        <v>1</v>
      </c>
      <c r="CI10" s="260">
        <f>VLOOKUP(BX10,PERT_NAT_EQB_2021!$B$4:$G$81,4,FALSE)</f>
        <v>1</v>
      </c>
      <c r="CJ10" s="260">
        <f>VLOOKUP(BX10,PERT_NAT_EQB_2021!$B$4:$G$81,5,FALSE)</f>
        <v>1</v>
      </c>
      <c r="CK10" s="260">
        <f>VLOOKUP(BX10,PERT_NAT_EQB_2021!$B$4:$G$81,2,FALSE)</f>
        <v>1</v>
      </c>
      <c r="CL10" s="259">
        <f t="shared" si="23"/>
        <v>1</v>
      </c>
      <c r="CM10" s="260">
        <f t="shared" si="24"/>
        <v>0</v>
      </c>
      <c r="CN10" s="260">
        <f t="shared" si="41"/>
        <v>0</v>
      </c>
      <c r="CO10" s="260">
        <f t="shared" si="42"/>
        <v>0</v>
      </c>
      <c r="CP10" s="260">
        <f t="shared" si="25"/>
        <v>1</v>
      </c>
      <c r="CQ10" s="260" t="s">
        <v>1034</v>
      </c>
      <c r="CR10" s="262">
        <v>3</v>
      </c>
      <c r="CS10" s="263">
        <v>1</v>
      </c>
      <c r="CT10" s="262">
        <v>0</v>
      </c>
      <c r="CU10" s="264">
        <v>1</v>
      </c>
      <c r="CV10" s="264">
        <v>1</v>
      </c>
      <c r="CW10" s="263"/>
      <c r="CX10" s="262"/>
      <c r="CY10" s="264" t="str">
        <f t="shared" si="26"/>
        <v/>
      </c>
      <c r="CZ10" s="264"/>
      <c r="DA10" s="264"/>
      <c r="DB10" s="264"/>
      <c r="DC10" s="264"/>
      <c r="DD10" s="264"/>
      <c r="DE10" s="264"/>
      <c r="DF10" s="264"/>
      <c r="DG10" s="264"/>
      <c r="DH10" s="262">
        <v>1</v>
      </c>
      <c r="DI10" s="264" t="str">
        <f t="shared" si="27"/>
        <v/>
      </c>
      <c r="DJ10" s="264">
        <v>1</v>
      </c>
      <c r="DK10" s="264"/>
      <c r="DL10" s="264"/>
      <c r="DM10" s="264"/>
      <c r="DN10" s="264"/>
      <c r="DO10" s="264">
        <v>1</v>
      </c>
      <c r="DP10" s="264">
        <v>1</v>
      </c>
      <c r="DQ10" s="264"/>
      <c r="DR10" s="262"/>
      <c r="DS10" s="264" t="str">
        <f t="shared" si="28"/>
        <v/>
      </c>
      <c r="DT10" s="264"/>
      <c r="DU10" s="264"/>
      <c r="DV10" s="264"/>
      <c r="DW10" s="264"/>
      <c r="DX10" s="264">
        <v>1</v>
      </c>
      <c r="DY10" s="264"/>
      <c r="DZ10" s="264"/>
      <c r="EA10" s="264"/>
      <c r="EB10" s="262"/>
      <c r="EC10" s="264" t="str">
        <f t="shared" si="29"/>
        <v/>
      </c>
      <c r="ED10" s="264"/>
      <c r="EE10" s="264"/>
      <c r="EF10" s="264"/>
      <c r="EG10" s="264"/>
      <c r="EH10" s="264"/>
      <c r="EI10" s="264"/>
      <c r="EJ10" s="264"/>
      <c r="EK10" s="264"/>
      <c r="EL10" s="262"/>
      <c r="EM10" s="264" t="str">
        <f t="shared" ref="EM10:EM57" si="45">IF(AND(CT10=1,EL10=1),1,"")</f>
        <v/>
      </c>
      <c r="EN10" s="264"/>
      <c r="EO10" s="264"/>
      <c r="EP10" s="264"/>
      <c r="EQ10" s="264"/>
      <c r="ER10" s="264"/>
      <c r="ES10" s="264"/>
      <c r="ET10" s="264"/>
      <c r="EU10" s="264"/>
      <c r="EV10" s="262">
        <v>1</v>
      </c>
      <c r="EW10" s="264" t="str">
        <f t="shared" si="31"/>
        <v/>
      </c>
      <c r="EX10" s="264">
        <v>1</v>
      </c>
      <c r="EY10" s="264"/>
      <c r="EZ10" s="264"/>
      <c r="FA10" s="264"/>
      <c r="FB10" s="264">
        <v>1</v>
      </c>
      <c r="FC10" s="264"/>
      <c r="FD10" s="264"/>
      <c r="FE10" s="264"/>
      <c r="FF10" s="265">
        <f t="shared" si="32"/>
        <v>0</v>
      </c>
      <c r="FG10" s="264">
        <f t="shared" si="33"/>
        <v>1</v>
      </c>
      <c r="FH10" s="264">
        <f t="shared" ref="FH10:FH57" si="46">MAX(DR10:DZ10)</f>
        <v>1</v>
      </c>
      <c r="FI10" s="264">
        <f t="shared" ref="FI10:FI57" si="47">MAX(EB10:EJ10)</f>
        <v>0</v>
      </c>
      <c r="FJ10" s="264">
        <f t="shared" si="38"/>
        <v>1</v>
      </c>
      <c r="FK10" s="264">
        <f t="shared" ref="FK10:FK57" si="48">MAX(EV10:FD10)</f>
        <v>1</v>
      </c>
      <c r="FL10" s="264">
        <v>2</v>
      </c>
      <c r="FM10" s="264">
        <v>2</v>
      </c>
      <c r="FN10" s="264">
        <v>0</v>
      </c>
      <c r="FO10" s="264">
        <v>0</v>
      </c>
      <c r="FP10" s="264">
        <v>0</v>
      </c>
      <c r="FQ10" s="264">
        <v>2</v>
      </c>
      <c r="FR10" s="264">
        <v>1</v>
      </c>
      <c r="FS10" s="264">
        <v>1</v>
      </c>
      <c r="FT10" s="264"/>
      <c r="FU10" s="264"/>
      <c r="FV10" s="264"/>
      <c r="FW10" s="264"/>
      <c r="FX10" s="264"/>
      <c r="FY10" s="264"/>
      <c r="FZ10" s="264">
        <f t="shared" ref="FZ10:FZ41" si="49">SUM(CX10,DH10,DR10,EB10,EL10,EV10)</f>
        <v>2</v>
      </c>
      <c r="GA10" s="264">
        <f t="shared" ref="GA10:GA41" si="50">SUM(CY10,DI10,DS10,EC10,EM10,EW10)</f>
        <v>0</v>
      </c>
      <c r="GB10" s="264">
        <f t="shared" ref="GB10:GB51" si="51">SUM(DA10,DK10,DU10,EE10,EO10,EY10)</f>
        <v>0</v>
      </c>
      <c r="GC10" s="264">
        <f t="shared" ref="GC10:GC51" si="52">SUM(DB10,DL10,DV10,EF10,EP10,EZ10)</f>
        <v>0</v>
      </c>
      <c r="GD10" s="264">
        <f t="shared" ref="GD10:GD51" si="53">SUM(DC10,DM10,DW10,EG10,EQ10,FA10)</f>
        <v>0</v>
      </c>
      <c r="GE10" s="264">
        <f t="shared" ref="GE10:GE51" si="54">SUM(DD10,DN10,DX10,EH10,ER10,FB10)</f>
        <v>2</v>
      </c>
      <c r="GF10" s="264">
        <f t="shared" ref="GF10:GF51" si="55">SUM(DE10,DO10,DY10,EI10,ES10,FC10)</f>
        <v>1</v>
      </c>
      <c r="GG10" s="264">
        <f t="shared" ref="GG10:GG51" si="56">SUM(DF10,DP10,DZ10,EJ10,ET10,FD10)</f>
        <v>1</v>
      </c>
      <c r="GH10" s="264">
        <f t="shared" ref="GH10:GH51" si="57">SUM(DG10,DQ10,EA10,EK10,EU10,FE10)</f>
        <v>0</v>
      </c>
      <c r="GI10" s="78"/>
      <c r="GJ10" s="78"/>
      <c r="GK10" s="75" t="s">
        <v>1113</v>
      </c>
      <c r="GL10" s="259">
        <v>4</v>
      </c>
      <c r="GM10" s="260">
        <v>1</v>
      </c>
      <c r="GN10" s="260">
        <v>1</v>
      </c>
      <c r="GO10" s="260">
        <v>1</v>
      </c>
      <c r="GP10" s="260">
        <v>1</v>
      </c>
      <c r="GQ10" s="260">
        <v>1</v>
      </c>
      <c r="GR10" s="260">
        <v>1</v>
      </c>
      <c r="GS10" s="260">
        <v>1</v>
      </c>
      <c r="GZ10" s="260" t="str">
        <f>VLOOKUP(BQ10,CARACT_PE!$A$2:$H$145,8,0)</f>
        <v>MEN</v>
      </c>
    </row>
    <row r="11" spans="1:208" s="260" customFormat="1" ht="12.75" customHeight="1" x14ac:dyDescent="0.2">
      <c r="A11" s="259">
        <v>0</v>
      </c>
      <c r="B11" s="260">
        <v>0</v>
      </c>
      <c r="C11" s="260">
        <v>0</v>
      </c>
      <c r="D11" s="260">
        <v>0</v>
      </c>
      <c r="E11" s="260">
        <v>0</v>
      </c>
      <c r="F11" s="260">
        <v>0</v>
      </c>
      <c r="G11" s="260">
        <v>0</v>
      </c>
      <c r="H11" s="260">
        <v>0</v>
      </c>
      <c r="I11" s="260">
        <v>0</v>
      </c>
      <c r="J11" s="260">
        <v>0</v>
      </c>
      <c r="K11" s="260">
        <v>0</v>
      </c>
      <c r="L11" s="260">
        <v>0</v>
      </c>
      <c r="M11" s="260">
        <v>0</v>
      </c>
      <c r="N11" s="260">
        <v>0</v>
      </c>
      <c r="O11" s="260">
        <v>0</v>
      </c>
      <c r="P11" s="260">
        <v>0</v>
      </c>
      <c r="Q11" s="260">
        <v>0</v>
      </c>
      <c r="R11" s="260">
        <v>0</v>
      </c>
      <c r="S11" s="260">
        <v>0</v>
      </c>
      <c r="T11" s="260">
        <v>0</v>
      </c>
      <c r="U11" s="260">
        <v>0</v>
      </c>
      <c r="V11" s="260">
        <v>0</v>
      </c>
      <c r="W11" s="260">
        <v>0</v>
      </c>
      <c r="X11" s="260">
        <v>0</v>
      </c>
      <c r="Y11" s="260">
        <v>0</v>
      </c>
      <c r="Z11" s="260">
        <v>0</v>
      </c>
      <c r="AA11" s="260">
        <v>0</v>
      </c>
      <c r="AB11" s="260">
        <v>0</v>
      </c>
      <c r="AC11" s="260">
        <v>1</v>
      </c>
      <c r="AD11" s="260">
        <v>0</v>
      </c>
      <c r="AE11" s="260">
        <v>0</v>
      </c>
      <c r="AF11" s="260">
        <v>0</v>
      </c>
      <c r="AG11" s="260">
        <v>0</v>
      </c>
      <c r="AH11" s="260">
        <v>0</v>
      </c>
      <c r="AI11" s="260">
        <v>0</v>
      </c>
      <c r="AJ11" s="260">
        <v>0</v>
      </c>
      <c r="AK11" s="260">
        <v>0</v>
      </c>
      <c r="AL11" s="260">
        <v>0</v>
      </c>
      <c r="AM11" s="260">
        <v>0</v>
      </c>
      <c r="AN11" s="260">
        <v>0</v>
      </c>
      <c r="AO11" s="260">
        <v>0</v>
      </c>
      <c r="AP11" s="261">
        <v>0</v>
      </c>
      <c r="AQ11" s="260">
        <f t="shared" si="0"/>
        <v>0</v>
      </c>
      <c r="AR11" s="260">
        <f t="shared" si="1"/>
        <v>0</v>
      </c>
      <c r="AS11" s="260">
        <f t="shared" si="2"/>
        <v>0</v>
      </c>
      <c r="AT11" s="260">
        <f t="shared" si="3"/>
        <v>0</v>
      </c>
      <c r="AU11" s="260">
        <f t="shared" si="4"/>
        <v>1</v>
      </c>
      <c r="AV11" s="260">
        <f t="shared" si="5"/>
        <v>0</v>
      </c>
      <c r="AW11" s="259">
        <f t="shared" si="6"/>
        <v>1</v>
      </c>
      <c r="AX11" s="260">
        <f t="shared" si="7"/>
        <v>0</v>
      </c>
      <c r="AY11" s="260">
        <f t="shared" si="8"/>
        <v>0</v>
      </c>
      <c r="AZ11" s="260">
        <f t="shared" si="9"/>
        <v>0</v>
      </c>
      <c r="BA11" s="260">
        <f t="shared" si="10"/>
        <v>0</v>
      </c>
      <c r="BB11" s="260">
        <f t="shared" si="11"/>
        <v>0</v>
      </c>
      <c r="BC11" s="261">
        <f t="shared" si="12"/>
        <v>0</v>
      </c>
      <c r="BD11" s="259">
        <f t="shared" si="13"/>
        <v>1</v>
      </c>
      <c r="BE11" s="260">
        <f t="shared" si="14"/>
        <v>1</v>
      </c>
      <c r="BF11" s="261">
        <f t="shared" si="15"/>
        <v>1</v>
      </c>
      <c r="BG11" s="260">
        <f t="shared" si="16"/>
        <v>1</v>
      </c>
      <c r="BH11" s="260">
        <f t="shared" si="17"/>
        <v>0</v>
      </c>
      <c r="BI11" s="260">
        <f t="shared" si="18"/>
        <v>0</v>
      </c>
      <c r="BJ11" s="260">
        <f t="shared" si="19"/>
        <v>0</v>
      </c>
      <c r="BK11" s="260">
        <f t="shared" si="20"/>
        <v>0</v>
      </c>
      <c r="BL11" s="260">
        <f t="shared" si="21"/>
        <v>0</v>
      </c>
      <c r="BM11" s="260">
        <f t="shared" si="22"/>
        <v>0</v>
      </c>
      <c r="BN11" s="259">
        <v>1</v>
      </c>
      <c r="BO11" s="260">
        <v>1</v>
      </c>
      <c r="BP11" s="261">
        <v>0</v>
      </c>
      <c r="BQ11" s="259" t="s">
        <v>62</v>
      </c>
      <c r="BR11" s="260" t="s">
        <v>63</v>
      </c>
      <c r="BS11" s="260" t="s">
        <v>849</v>
      </c>
      <c r="BT11" s="260">
        <v>21</v>
      </c>
      <c r="BU11" s="260" t="s">
        <v>1091</v>
      </c>
      <c r="BV11" s="260">
        <v>11</v>
      </c>
      <c r="BW11" s="260" t="s">
        <v>26</v>
      </c>
      <c r="BX11" s="261" t="s">
        <v>658</v>
      </c>
      <c r="BY11" s="259">
        <f>VLOOKUP(BW11,PERT_NAT_EQB_2018!$B$4:$G$35,6,FALSE)</f>
        <v>1</v>
      </c>
      <c r="BZ11" s="260">
        <f>VLOOKUP(BW11,PERT_NAT_EQB_2018!$B$4:$G$35,3,FALSE)</f>
        <v>1</v>
      </c>
      <c r="CA11" s="260">
        <f>VLOOKUP(BW11,PERT_NAT_EQB_2018!$B$4:$G$35,4,FALSE)</f>
        <v>0</v>
      </c>
      <c r="CB11" s="260">
        <f>VLOOKUP(BW11,PERT_NAT_EQB_2018!$B$4:$G$35,5,FALSE)</f>
        <v>0</v>
      </c>
      <c r="CC11" s="260">
        <f>VLOOKUP(BW11,PERT_NAT_EQB_2018!$B$4:$G$35,2,FALSE)</f>
        <v>1</v>
      </c>
      <c r="CD11" s="259">
        <v>0</v>
      </c>
      <c r="CE11" s="260">
        <f>VLOOKUP(BQ11,CARACT_PE!$A$1:$N$145,COLUMN(CARACT_PE!N:N),FALSE)</f>
        <v>496</v>
      </c>
      <c r="CF11" s="260">
        <v>2</v>
      </c>
      <c r="CG11" s="259">
        <f>VLOOKUP(BX11,PERT_NAT_EQB_2021!$B$4:$G$81,6,FALSE)</f>
        <v>1</v>
      </c>
      <c r="CH11" s="260">
        <f>VLOOKUP(BX11,PERT_NAT_EQB_2021!$B$4:$G$81,3,FALSE)</f>
        <v>1</v>
      </c>
      <c r="CI11" s="260">
        <f>VLOOKUP(BX11,PERT_NAT_EQB_2021!$B$4:$G$81,4,FALSE)</f>
        <v>0</v>
      </c>
      <c r="CJ11" s="260">
        <f>VLOOKUP(BX11,PERT_NAT_EQB_2021!$B$4:$G$81,5,FALSE)</f>
        <v>0</v>
      </c>
      <c r="CK11" s="260">
        <f>VLOOKUP(BX11,PERT_NAT_EQB_2021!$B$4:$G$81,2,FALSE)</f>
        <v>1</v>
      </c>
      <c r="CL11" s="259">
        <f t="shared" si="23"/>
        <v>1</v>
      </c>
      <c r="CM11" s="260">
        <f t="shared" si="24"/>
        <v>1</v>
      </c>
      <c r="CN11" s="260">
        <f t="shared" si="41"/>
        <v>0</v>
      </c>
      <c r="CO11" s="260">
        <f t="shared" si="42"/>
        <v>0</v>
      </c>
      <c r="CP11" s="260">
        <f t="shared" si="25"/>
        <v>1</v>
      </c>
      <c r="CR11" s="262">
        <v>3</v>
      </c>
      <c r="CS11" s="263">
        <v>1</v>
      </c>
      <c r="CT11" s="262">
        <v>1</v>
      </c>
      <c r="CU11" s="264">
        <v>1</v>
      </c>
      <c r="CV11" s="264"/>
      <c r="CW11" s="263"/>
      <c r="CX11" s="262"/>
      <c r="CY11" s="264" t="str">
        <f t="shared" si="26"/>
        <v/>
      </c>
      <c r="CZ11" s="264"/>
      <c r="DA11" s="264"/>
      <c r="DB11" s="264"/>
      <c r="DC11" s="264"/>
      <c r="DD11" s="264"/>
      <c r="DE11" s="264"/>
      <c r="DF11" s="264"/>
      <c r="DG11" s="264"/>
      <c r="DH11" s="262"/>
      <c r="DI11" s="264" t="str">
        <f t="shared" si="27"/>
        <v/>
      </c>
      <c r="DJ11" s="264"/>
      <c r="DK11" s="264"/>
      <c r="DL11" s="264"/>
      <c r="DM11" s="264"/>
      <c r="DN11" s="264"/>
      <c r="DO11" s="264"/>
      <c r="DP11" s="264"/>
      <c r="DQ11" s="264"/>
      <c r="DR11" s="262">
        <v>1</v>
      </c>
      <c r="DS11" s="264">
        <f t="shared" si="28"/>
        <v>1</v>
      </c>
      <c r="DT11" s="264">
        <v>1</v>
      </c>
      <c r="DU11" s="264"/>
      <c r="DV11" s="264"/>
      <c r="DW11" s="264"/>
      <c r="DX11" s="264">
        <v>1</v>
      </c>
      <c r="DY11" s="264"/>
      <c r="DZ11" s="264"/>
      <c r="EA11" s="264"/>
      <c r="EB11" s="262"/>
      <c r="EC11" s="264" t="str">
        <f t="shared" si="29"/>
        <v/>
      </c>
      <c r="ED11" s="264"/>
      <c r="EE11" s="264"/>
      <c r="EF11" s="264"/>
      <c r="EG11" s="264"/>
      <c r="EH11" s="264"/>
      <c r="EI11" s="264"/>
      <c r="EJ11" s="264"/>
      <c r="EK11" s="264"/>
      <c r="EL11" s="262"/>
      <c r="EM11" s="264" t="str">
        <f t="shared" si="45"/>
        <v/>
      </c>
      <c r="EN11" s="264"/>
      <c r="EO11" s="264"/>
      <c r="EP11" s="264"/>
      <c r="EQ11" s="264"/>
      <c r="ER11" s="264"/>
      <c r="ES11" s="264"/>
      <c r="ET11" s="264"/>
      <c r="EU11" s="264"/>
      <c r="EV11" s="262">
        <v>1</v>
      </c>
      <c r="EW11" s="264">
        <f t="shared" si="31"/>
        <v>1</v>
      </c>
      <c r="EX11" s="264">
        <v>1</v>
      </c>
      <c r="EY11" s="264"/>
      <c r="EZ11" s="264"/>
      <c r="FA11" s="264"/>
      <c r="FB11" s="264">
        <v>1</v>
      </c>
      <c r="FC11" s="264">
        <v>1</v>
      </c>
      <c r="FD11" s="264">
        <v>1</v>
      </c>
      <c r="FE11" s="264"/>
      <c r="FF11" s="265">
        <f t="shared" si="32"/>
        <v>0</v>
      </c>
      <c r="FG11" s="264">
        <f t="shared" si="33"/>
        <v>0</v>
      </c>
      <c r="FH11" s="264">
        <f t="shared" si="46"/>
        <v>1</v>
      </c>
      <c r="FI11" s="264">
        <f t="shared" si="47"/>
        <v>0</v>
      </c>
      <c r="FJ11" s="264">
        <f t="shared" si="38"/>
        <v>1</v>
      </c>
      <c r="FK11" s="264">
        <f t="shared" si="48"/>
        <v>1</v>
      </c>
      <c r="FL11" s="264">
        <v>2</v>
      </c>
      <c r="FM11" s="264">
        <v>2</v>
      </c>
      <c r="FN11" s="264">
        <v>1</v>
      </c>
      <c r="FO11" s="264">
        <v>0</v>
      </c>
      <c r="FP11" s="264">
        <v>0</v>
      </c>
      <c r="FQ11" s="264">
        <v>2</v>
      </c>
      <c r="FR11" s="264">
        <v>1</v>
      </c>
      <c r="FS11" s="264">
        <v>1</v>
      </c>
      <c r="FT11" s="264">
        <v>1</v>
      </c>
      <c r="FU11" s="264">
        <v>1</v>
      </c>
      <c r="FV11" s="264"/>
      <c r="FW11" s="264"/>
      <c r="FX11" s="264">
        <v>1</v>
      </c>
      <c r="FY11" s="264">
        <v>1</v>
      </c>
      <c r="FZ11" s="264">
        <f t="shared" si="49"/>
        <v>2</v>
      </c>
      <c r="GA11" s="264">
        <f t="shared" si="50"/>
        <v>2</v>
      </c>
      <c r="GB11" s="264">
        <f t="shared" si="51"/>
        <v>0</v>
      </c>
      <c r="GC11" s="264">
        <f t="shared" si="52"/>
        <v>0</v>
      </c>
      <c r="GD11" s="264">
        <f t="shared" si="53"/>
        <v>0</v>
      </c>
      <c r="GE11" s="264">
        <f t="shared" si="54"/>
        <v>2</v>
      </c>
      <c r="GF11" s="264">
        <f t="shared" si="55"/>
        <v>1</v>
      </c>
      <c r="GG11" s="264">
        <f t="shared" si="56"/>
        <v>1</v>
      </c>
      <c r="GH11" s="264">
        <f t="shared" si="57"/>
        <v>0</v>
      </c>
      <c r="GI11" s="78">
        <v>1</v>
      </c>
      <c r="GJ11" s="78"/>
      <c r="GK11" s="75" t="s">
        <v>1112</v>
      </c>
      <c r="GL11" s="259">
        <v>4</v>
      </c>
      <c r="GM11" s="260">
        <v>1</v>
      </c>
      <c r="GN11" s="260">
        <v>1</v>
      </c>
      <c r="GO11" s="260">
        <v>1</v>
      </c>
      <c r="GP11" s="260">
        <v>1</v>
      </c>
      <c r="GQ11" s="260">
        <v>1</v>
      </c>
      <c r="GR11" s="260">
        <v>1</v>
      </c>
      <c r="GS11" s="260">
        <v>1</v>
      </c>
      <c r="GT11" s="260">
        <v>4</v>
      </c>
      <c r="GU11" s="260">
        <v>4</v>
      </c>
      <c r="GV11" s="260">
        <v>4</v>
      </c>
      <c r="GW11" s="260">
        <v>1</v>
      </c>
      <c r="GX11" s="260">
        <v>4</v>
      </c>
      <c r="GY11" s="260">
        <v>1</v>
      </c>
      <c r="GZ11" s="260" t="str">
        <f>VLOOKUP(BQ11,CARACT_PE!$A$2:$H$145,8,0)</f>
        <v>MEFM</v>
      </c>
    </row>
    <row r="12" spans="1:208" s="260" customFormat="1" ht="12.75" customHeight="1" x14ac:dyDescent="0.2">
      <c r="A12" s="259">
        <v>0</v>
      </c>
      <c r="B12" s="260">
        <v>0</v>
      </c>
      <c r="C12" s="260">
        <v>0</v>
      </c>
      <c r="D12" s="260">
        <v>0</v>
      </c>
      <c r="E12" s="260">
        <v>0</v>
      </c>
      <c r="F12" s="260">
        <v>0</v>
      </c>
      <c r="G12" s="260">
        <v>0</v>
      </c>
      <c r="H12" s="260">
        <v>0</v>
      </c>
      <c r="I12" s="260">
        <v>0</v>
      </c>
      <c r="J12" s="260">
        <v>0</v>
      </c>
      <c r="K12" s="260">
        <v>0</v>
      </c>
      <c r="L12" s="260">
        <v>0</v>
      </c>
      <c r="M12" s="260">
        <v>0</v>
      </c>
      <c r="N12" s="260">
        <v>0</v>
      </c>
      <c r="O12" s="260">
        <v>0</v>
      </c>
      <c r="P12" s="260">
        <v>0</v>
      </c>
      <c r="Q12" s="260">
        <v>1</v>
      </c>
      <c r="R12" s="260">
        <v>1</v>
      </c>
      <c r="S12" s="260">
        <v>0</v>
      </c>
      <c r="T12" s="260">
        <v>0</v>
      </c>
      <c r="U12" s="260">
        <v>0</v>
      </c>
      <c r="V12" s="260">
        <v>0</v>
      </c>
      <c r="W12" s="260">
        <v>0</v>
      </c>
      <c r="X12" s="260">
        <v>0</v>
      </c>
      <c r="Y12" s="260">
        <v>0</v>
      </c>
      <c r="Z12" s="260">
        <v>0</v>
      </c>
      <c r="AA12" s="260">
        <v>0</v>
      </c>
      <c r="AB12" s="260">
        <v>0</v>
      </c>
      <c r="AC12" s="260">
        <v>0</v>
      </c>
      <c r="AD12" s="260">
        <v>0</v>
      </c>
      <c r="AE12" s="260">
        <v>0</v>
      </c>
      <c r="AF12" s="260">
        <v>0</v>
      </c>
      <c r="AG12" s="260">
        <v>0</v>
      </c>
      <c r="AH12" s="260">
        <v>0</v>
      </c>
      <c r="AI12" s="260">
        <v>0</v>
      </c>
      <c r="AJ12" s="260">
        <v>0</v>
      </c>
      <c r="AK12" s="260">
        <v>0</v>
      </c>
      <c r="AL12" s="260">
        <v>0</v>
      </c>
      <c r="AM12" s="260">
        <v>0</v>
      </c>
      <c r="AN12" s="260">
        <v>0</v>
      </c>
      <c r="AO12" s="260">
        <v>0</v>
      </c>
      <c r="AP12" s="261">
        <v>0</v>
      </c>
      <c r="AQ12" s="260">
        <f t="shared" si="0"/>
        <v>0</v>
      </c>
      <c r="AR12" s="260">
        <f t="shared" si="1"/>
        <v>0</v>
      </c>
      <c r="AS12" s="260">
        <f t="shared" si="2"/>
        <v>1</v>
      </c>
      <c r="AT12" s="260">
        <f t="shared" si="3"/>
        <v>0</v>
      </c>
      <c r="AU12" s="260">
        <f t="shared" si="4"/>
        <v>0</v>
      </c>
      <c r="AV12" s="260">
        <f t="shared" si="5"/>
        <v>0</v>
      </c>
      <c r="AW12" s="259">
        <f t="shared" si="6"/>
        <v>0</v>
      </c>
      <c r="AX12" s="260">
        <f t="shared" si="7"/>
        <v>0</v>
      </c>
      <c r="AY12" s="260">
        <f t="shared" si="8"/>
        <v>1</v>
      </c>
      <c r="AZ12" s="260">
        <f t="shared" si="9"/>
        <v>1</v>
      </c>
      <c r="BA12" s="260">
        <f t="shared" si="10"/>
        <v>0</v>
      </c>
      <c r="BB12" s="260">
        <f t="shared" si="11"/>
        <v>0</v>
      </c>
      <c r="BC12" s="261">
        <f t="shared" si="12"/>
        <v>0</v>
      </c>
      <c r="BD12" s="259">
        <f t="shared" si="13"/>
        <v>1</v>
      </c>
      <c r="BE12" s="260">
        <f t="shared" si="14"/>
        <v>1</v>
      </c>
      <c r="BF12" s="261">
        <f t="shared" si="15"/>
        <v>2</v>
      </c>
      <c r="BG12" s="260">
        <f t="shared" si="16"/>
        <v>0</v>
      </c>
      <c r="BH12" s="260">
        <f t="shared" si="17"/>
        <v>0</v>
      </c>
      <c r="BI12" s="260">
        <f t="shared" si="18"/>
        <v>1</v>
      </c>
      <c r="BJ12" s="260">
        <f t="shared" si="19"/>
        <v>1</v>
      </c>
      <c r="BK12" s="260">
        <f t="shared" si="20"/>
        <v>0</v>
      </c>
      <c r="BL12" s="260">
        <f t="shared" si="21"/>
        <v>0</v>
      </c>
      <c r="BM12" s="260">
        <f t="shared" si="22"/>
        <v>0</v>
      </c>
      <c r="BN12" s="259">
        <v>0</v>
      </c>
      <c r="BO12" s="260">
        <v>0</v>
      </c>
      <c r="BP12" s="261">
        <v>1</v>
      </c>
      <c r="BQ12" s="259" t="s">
        <v>65</v>
      </c>
      <c r="BR12" s="260" t="s">
        <v>66</v>
      </c>
      <c r="BS12" s="260" t="s">
        <v>850</v>
      </c>
      <c r="BT12" s="260">
        <v>21</v>
      </c>
      <c r="BU12" s="260" t="s">
        <v>1091</v>
      </c>
      <c r="BV12" s="260">
        <v>11</v>
      </c>
      <c r="BW12" s="260" t="s">
        <v>31</v>
      </c>
      <c r="BX12" s="261" t="s">
        <v>665</v>
      </c>
      <c r="BY12" s="259">
        <f>VLOOKUP(BW12,PERT_NAT_EQB_2018!$B$4:$G$35,6,FALSE)</f>
        <v>1</v>
      </c>
      <c r="BZ12" s="260">
        <f>VLOOKUP(BW12,PERT_NAT_EQB_2018!$B$4:$G$35,3,FALSE)</f>
        <v>1</v>
      </c>
      <c r="CA12" s="260">
        <f>VLOOKUP(BW12,PERT_NAT_EQB_2018!$B$4:$G$35,4,FALSE)</f>
        <v>1</v>
      </c>
      <c r="CB12" s="260">
        <f>VLOOKUP(BW12,PERT_NAT_EQB_2018!$B$4:$G$35,5,FALSE)</f>
        <v>1</v>
      </c>
      <c r="CC12" s="260">
        <f>VLOOKUP(BW12,PERT_NAT_EQB_2018!$B$4:$G$35,2,FALSE)</f>
        <v>1</v>
      </c>
      <c r="CD12" s="145">
        <v>1</v>
      </c>
      <c r="CE12" s="260">
        <f>VLOOKUP(BQ12,CARACT_PE!$A$1:$N$145,COLUMN(CARACT_PE!N:N),FALSE)</f>
        <v>407</v>
      </c>
      <c r="CF12" s="260">
        <v>3</v>
      </c>
      <c r="CG12" s="259">
        <f>VLOOKUP(BX12,PERT_NAT_EQB_2021!$B$4:$G$81,6,FALSE)</f>
        <v>1</v>
      </c>
      <c r="CH12" s="260">
        <f>VLOOKUP(BX12,PERT_NAT_EQB_2021!$B$4:$G$81,3,FALSE)</f>
        <v>1</v>
      </c>
      <c r="CI12" s="260">
        <f>VLOOKUP(BX12,PERT_NAT_EQB_2021!$B$4:$G$81,4,FALSE)</f>
        <v>1</v>
      </c>
      <c r="CJ12" s="260">
        <f>VLOOKUP(BX12,PERT_NAT_EQB_2021!$B$4:$G$81,5,FALSE)</f>
        <v>1</v>
      </c>
      <c r="CK12" s="260">
        <f>VLOOKUP(BX12,PERT_NAT_EQB_2021!$B$4:$G$81,2,FALSE)</f>
        <v>1</v>
      </c>
      <c r="CL12" s="259">
        <f t="shared" si="23"/>
        <v>1</v>
      </c>
      <c r="CM12" s="260">
        <f t="shared" si="24"/>
        <v>0</v>
      </c>
      <c r="CN12" s="260">
        <f t="shared" si="41"/>
        <v>0</v>
      </c>
      <c r="CO12" s="260">
        <f t="shared" si="42"/>
        <v>0</v>
      </c>
      <c r="CP12" s="260">
        <f t="shared" si="25"/>
        <v>1</v>
      </c>
      <c r="CQ12" s="260" t="s">
        <v>1034</v>
      </c>
      <c r="CR12" s="262">
        <v>2</v>
      </c>
      <c r="CS12" s="263">
        <v>0</v>
      </c>
      <c r="CT12" s="262">
        <v>0</v>
      </c>
      <c r="CU12" s="264">
        <v>0</v>
      </c>
      <c r="CV12" s="264"/>
      <c r="CW12" s="263">
        <v>1</v>
      </c>
      <c r="CX12" s="262"/>
      <c r="CY12" s="264" t="str">
        <f t="shared" si="26"/>
        <v/>
      </c>
      <c r="CZ12" s="264"/>
      <c r="DA12" s="264"/>
      <c r="DB12" s="264"/>
      <c r="DC12" s="264"/>
      <c r="DD12" s="264"/>
      <c r="DE12" s="264"/>
      <c r="DF12" s="264"/>
      <c r="DG12" s="264"/>
      <c r="DH12" s="262">
        <v>1</v>
      </c>
      <c r="DI12" s="264" t="str">
        <f t="shared" si="27"/>
        <v/>
      </c>
      <c r="DJ12" s="264">
        <v>1</v>
      </c>
      <c r="DK12" s="264"/>
      <c r="DL12" s="264"/>
      <c r="DM12" s="264"/>
      <c r="DN12" s="264"/>
      <c r="DO12" s="264"/>
      <c r="DP12" s="264">
        <v>1</v>
      </c>
      <c r="DQ12" s="264"/>
      <c r="DR12" s="262"/>
      <c r="DS12" s="264" t="str">
        <f t="shared" si="28"/>
        <v/>
      </c>
      <c r="DT12" s="264"/>
      <c r="DU12" s="264"/>
      <c r="DV12" s="264"/>
      <c r="DW12" s="264"/>
      <c r="DX12" s="264">
        <v>1</v>
      </c>
      <c r="DY12" s="264"/>
      <c r="DZ12" s="264"/>
      <c r="EA12" s="264"/>
      <c r="EB12" s="262"/>
      <c r="EC12" s="264" t="str">
        <f t="shared" si="29"/>
        <v/>
      </c>
      <c r="ED12" s="264"/>
      <c r="EE12" s="264"/>
      <c r="EF12" s="264"/>
      <c r="EG12" s="264"/>
      <c r="EH12" s="264"/>
      <c r="EI12" s="264"/>
      <c r="EJ12" s="264"/>
      <c r="EK12" s="264"/>
      <c r="EL12" s="262"/>
      <c r="EM12" s="264" t="str">
        <f t="shared" si="45"/>
        <v/>
      </c>
      <c r="EN12" s="264"/>
      <c r="EO12" s="264"/>
      <c r="EP12" s="264"/>
      <c r="EQ12" s="264"/>
      <c r="ER12" s="264"/>
      <c r="ES12" s="264"/>
      <c r="ET12" s="264"/>
      <c r="EU12" s="264"/>
      <c r="EV12" s="262"/>
      <c r="EW12" s="264" t="str">
        <f t="shared" si="31"/>
        <v/>
      </c>
      <c r="EX12" s="264"/>
      <c r="EY12" s="264"/>
      <c r="EZ12" s="264"/>
      <c r="FA12" s="264"/>
      <c r="FB12" s="264"/>
      <c r="FC12" s="264"/>
      <c r="FD12" s="264"/>
      <c r="FE12" s="264"/>
      <c r="FF12" s="265">
        <f t="shared" si="32"/>
        <v>0</v>
      </c>
      <c r="FG12" s="264">
        <f t="shared" si="33"/>
        <v>1</v>
      </c>
      <c r="FH12" s="264">
        <f t="shared" si="46"/>
        <v>1</v>
      </c>
      <c r="FI12" s="264">
        <f t="shared" si="47"/>
        <v>0</v>
      </c>
      <c r="FJ12" s="264">
        <f t="shared" si="38"/>
        <v>0</v>
      </c>
      <c r="FK12" s="264">
        <f t="shared" si="48"/>
        <v>0</v>
      </c>
      <c r="FL12" s="264">
        <v>1</v>
      </c>
      <c r="FM12" s="264">
        <v>1</v>
      </c>
      <c r="FN12" s="264">
        <v>0</v>
      </c>
      <c r="FO12" s="264">
        <v>0</v>
      </c>
      <c r="FP12" s="264">
        <v>0</v>
      </c>
      <c r="FQ12" s="264">
        <v>1</v>
      </c>
      <c r="FR12" s="264">
        <v>0</v>
      </c>
      <c r="FS12" s="264">
        <v>0</v>
      </c>
      <c r="FT12" s="264"/>
      <c r="FU12" s="264"/>
      <c r="FV12" s="264"/>
      <c r="FW12" s="264"/>
      <c r="FX12" s="264"/>
      <c r="FY12" s="264"/>
      <c r="FZ12" s="264">
        <f t="shared" si="49"/>
        <v>1</v>
      </c>
      <c r="GA12" s="264">
        <f t="shared" si="50"/>
        <v>0</v>
      </c>
      <c r="GB12" s="264">
        <f t="shared" si="51"/>
        <v>0</v>
      </c>
      <c r="GC12" s="264">
        <f t="shared" si="52"/>
        <v>0</v>
      </c>
      <c r="GD12" s="264">
        <f t="shared" si="53"/>
        <v>0</v>
      </c>
      <c r="GE12" s="264">
        <f t="shared" si="54"/>
        <v>1</v>
      </c>
      <c r="GF12" s="264">
        <f t="shared" si="55"/>
        <v>0</v>
      </c>
      <c r="GG12" s="264">
        <f t="shared" si="56"/>
        <v>1</v>
      </c>
      <c r="GH12" s="264">
        <f t="shared" si="57"/>
        <v>0</v>
      </c>
      <c r="GI12" s="78"/>
      <c r="GJ12" s="78"/>
      <c r="GK12" s="75"/>
      <c r="GL12" s="259">
        <v>4</v>
      </c>
      <c r="GM12" s="260">
        <v>1</v>
      </c>
      <c r="GN12" s="260">
        <v>1</v>
      </c>
      <c r="GO12" s="260">
        <v>1</v>
      </c>
      <c r="GP12" s="260">
        <v>1</v>
      </c>
      <c r="GQ12" s="260">
        <v>1</v>
      </c>
      <c r="GR12" s="260">
        <v>1</v>
      </c>
      <c r="GS12" s="260">
        <v>1</v>
      </c>
      <c r="GZ12" s="260" t="str">
        <f>VLOOKUP(BQ12,CARACT_PE!$A$2:$H$145,8,0)</f>
        <v>MEN</v>
      </c>
    </row>
    <row r="13" spans="1:208" s="260" customFormat="1" ht="12.75" customHeight="1" x14ac:dyDescent="0.2">
      <c r="A13" s="259">
        <v>1</v>
      </c>
      <c r="B13" s="260">
        <v>0</v>
      </c>
      <c r="C13" s="260">
        <v>1</v>
      </c>
      <c r="D13" s="260">
        <v>0</v>
      </c>
      <c r="E13" s="260">
        <v>0</v>
      </c>
      <c r="F13" s="260">
        <v>0</v>
      </c>
      <c r="G13" s="260">
        <v>1</v>
      </c>
      <c r="H13" s="260">
        <v>0</v>
      </c>
      <c r="I13" s="260">
        <v>0</v>
      </c>
      <c r="J13" s="260">
        <v>0</v>
      </c>
      <c r="K13" s="260">
        <v>0</v>
      </c>
      <c r="L13" s="260">
        <v>0</v>
      </c>
      <c r="M13" s="260">
        <v>0</v>
      </c>
      <c r="N13" s="260">
        <v>0</v>
      </c>
      <c r="O13" s="260">
        <v>0</v>
      </c>
      <c r="P13" s="260">
        <v>0</v>
      </c>
      <c r="Q13" s="260">
        <v>0</v>
      </c>
      <c r="R13" s="260">
        <v>0</v>
      </c>
      <c r="S13" s="260">
        <v>0</v>
      </c>
      <c r="T13" s="260">
        <v>0</v>
      </c>
      <c r="U13" s="260">
        <v>0</v>
      </c>
      <c r="V13" s="260">
        <v>1</v>
      </c>
      <c r="W13" s="260">
        <v>0</v>
      </c>
      <c r="X13" s="260">
        <v>0</v>
      </c>
      <c r="Y13" s="260">
        <v>0</v>
      </c>
      <c r="Z13" s="260">
        <v>0</v>
      </c>
      <c r="AA13" s="260">
        <v>0</v>
      </c>
      <c r="AB13" s="260">
        <v>0</v>
      </c>
      <c r="AC13" s="260">
        <v>0</v>
      </c>
      <c r="AD13" s="260">
        <v>0</v>
      </c>
      <c r="AE13" s="260">
        <v>0</v>
      </c>
      <c r="AF13" s="260">
        <v>0</v>
      </c>
      <c r="AG13" s="260">
        <v>0</v>
      </c>
      <c r="AH13" s="260">
        <v>0</v>
      </c>
      <c r="AI13" s="260">
        <v>0</v>
      </c>
      <c r="AJ13" s="260">
        <v>0</v>
      </c>
      <c r="AK13" s="260">
        <v>0</v>
      </c>
      <c r="AL13" s="260">
        <v>0</v>
      </c>
      <c r="AM13" s="260">
        <v>0</v>
      </c>
      <c r="AN13" s="260">
        <v>0</v>
      </c>
      <c r="AO13" s="260">
        <v>0</v>
      </c>
      <c r="AP13" s="261">
        <v>0</v>
      </c>
      <c r="AQ13" s="260">
        <f t="shared" si="0"/>
        <v>1</v>
      </c>
      <c r="AR13" s="260">
        <f t="shared" si="1"/>
        <v>0</v>
      </c>
      <c r="AS13" s="260">
        <f t="shared" si="2"/>
        <v>0</v>
      </c>
      <c r="AT13" s="260">
        <f t="shared" si="3"/>
        <v>1</v>
      </c>
      <c r="AU13" s="260">
        <f t="shared" si="4"/>
        <v>0</v>
      </c>
      <c r="AV13" s="260">
        <f t="shared" si="5"/>
        <v>0</v>
      </c>
      <c r="AW13" s="259">
        <f t="shared" si="6"/>
        <v>1</v>
      </c>
      <c r="AX13" s="273">
        <f t="shared" si="7"/>
        <v>0</v>
      </c>
      <c r="AY13" s="273">
        <f t="shared" si="8"/>
        <v>0</v>
      </c>
      <c r="AZ13" s="273">
        <f t="shared" si="9"/>
        <v>0</v>
      </c>
      <c r="BA13" s="273">
        <f t="shared" si="10"/>
        <v>0</v>
      </c>
      <c r="BB13" s="273">
        <f t="shared" si="11"/>
        <v>0</v>
      </c>
      <c r="BC13" s="261">
        <f t="shared" si="12"/>
        <v>0</v>
      </c>
      <c r="BD13" s="259">
        <f t="shared" si="13"/>
        <v>1</v>
      </c>
      <c r="BE13" s="260">
        <f t="shared" si="14"/>
        <v>1</v>
      </c>
      <c r="BF13" s="261">
        <f t="shared" si="15"/>
        <v>1</v>
      </c>
      <c r="BG13" s="260">
        <f t="shared" si="16"/>
        <v>2</v>
      </c>
      <c r="BH13" s="260">
        <f t="shared" si="17"/>
        <v>0</v>
      </c>
      <c r="BI13" s="260">
        <f t="shared" si="18"/>
        <v>1</v>
      </c>
      <c r="BJ13" s="260">
        <f t="shared" si="19"/>
        <v>0</v>
      </c>
      <c r="BK13" s="260">
        <f t="shared" si="20"/>
        <v>0</v>
      </c>
      <c r="BL13" s="260">
        <f t="shared" si="21"/>
        <v>0</v>
      </c>
      <c r="BM13" s="260">
        <f t="shared" si="22"/>
        <v>1</v>
      </c>
      <c r="BN13" s="259">
        <v>1</v>
      </c>
      <c r="BO13" s="260">
        <v>1</v>
      </c>
      <c r="BP13" s="261">
        <v>0</v>
      </c>
      <c r="BQ13" s="259" t="s">
        <v>68</v>
      </c>
      <c r="BR13" s="260" t="s">
        <v>69</v>
      </c>
      <c r="BS13" s="260" t="s">
        <v>851</v>
      </c>
      <c r="BT13" s="260">
        <v>22</v>
      </c>
      <c r="BU13" s="260" t="s">
        <v>1092</v>
      </c>
      <c r="BV13" s="260">
        <v>9</v>
      </c>
      <c r="BW13" s="260" t="s">
        <v>70</v>
      </c>
      <c r="BX13" s="261" t="s">
        <v>666</v>
      </c>
      <c r="BY13" s="259">
        <f>VLOOKUP(BW13,PERT_NAT_EQB_2018!$B$4:$G$35,6,FALSE)</f>
        <v>1</v>
      </c>
      <c r="BZ13" s="260">
        <f>VLOOKUP(BW13,PERT_NAT_EQB_2018!$B$4:$G$35,3,FALSE)</f>
        <v>1</v>
      </c>
      <c r="CA13" s="260">
        <f>VLOOKUP(BW13,PERT_NAT_EQB_2018!$B$4:$G$35,4,FALSE)</f>
        <v>1</v>
      </c>
      <c r="CB13" s="260">
        <f>VLOOKUP(BW13,PERT_NAT_EQB_2018!$B$4:$G$35,5,FALSE)</f>
        <v>1</v>
      </c>
      <c r="CC13" s="260">
        <f>VLOOKUP(BW13,PERT_NAT_EQB_2018!$B$4:$G$35,2,FALSE)</f>
        <v>1</v>
      </c>
      <c r="CD13" s="259">
        <v>0</v>
      </c>
      <c r="CE13" s="260">
        <f>VLOOKUP(BQ13,CARACT_PE!$A$1:$N$145,COLUMN(CARACT_PE!N:N),FALSE)</f>
        <v>167</v>
      </c>
      <c r="CF13" s="260">
        <v>0</v>
      </c>
      <c r="CG13" s="259">
        <f>VLOOKUP(BX13,PERT_NAT_EQB_2021!$B$4:$G$81,6,FALSE)</f>
        <v>1</v>
      </c>
      <c r="CH13" s="260">
        <f>VLOOKUP(BX13,PERT_NAT_EQB_2021!$B$4:$G$81,3,FALSE)</f>
        <v>1</v>
      </c>
      <c r="CI13" s="260">
        <f>VLOOKUP(BX13,PERT_NAT_EQB_2021!$B$4:$G$81,4,FALSE)</f>
        <v>1</v>
      </c>
      <c r="CJ13" s="260">
        <f>VLOOKUP(BX13,PERT_NAT_EQB_2021!$B$4:$G$81,5,FALSE)</f>
        <v>1</v>
      </c>
      <c r="CK13" s="260">
        <f>VLOOKUP(BX13,PERT_NAT_EQB_2021!$B$4:$G$81,2,FALSE)</f>
        <v>1</v>
      </c>
      <c r="CL13" s="259">
        <f t="shared" si="23"/>
        <v>1</v>
      </c>
      <c r="CM13" s="260">
        <f t="shared" si="24"/>
        <v>1</v>
      </c>
      <c r="CN13" s="260">
        <f t="shared" si="41"/>
        <v>1</v>
      </c>
      <c r="CO13" s="260">
        <f t="shared" si="42"/>
        <v>1</v>
      </c>
      <c r="CP13" s="260">
        <f t="shared" si="25"/>
        <v>1</v>
      </c>
      <c r="CR13" s="262">
        <v>3</v>
      </c>
      <c r="CS13" s="263">
        <v>1</v>
      </c>
      <c r="CT13" s="262">
        <v>1</v>
      </c>
      <c r="CU13" s="264">
        <v>1</v>
      </c>
      <c r="CV13" s="264"/>
      <c r="CW13" s="263"/>
      <c r="CX13" s="262">
        <v>1</v>
      </c>
      <c r="CY13" s="264">
        <f t="shared" si="26"/>
        <v>1</v>
      </c>
      <c r="CZ13" s="264">
        <v>1</v>
      </c>
      <c r="DA13" s="264"/>
      <c r="DB13" s="264">
        <v>1</v>
      </c>
      <c r="DC13" s="264">
        <v>1</v>
      </c>
      <c r="DD13" s="264">
        <v>1</v>
      </c>
      <c r="DE13" s="264"/>
      <c r="DF13" s="264"/>
      <c r="DG13" s="264"/>
      <c r="DH13" s="262"/>
      <c r="DI13" s="264" t="str">
        <f t="shared" si="27"/>
        <v/>
      </c>
      <c r="DJ13" s="264"/>
      <c r="DK13" s="264"/>
      <c r="DL13" s="264"/>
      <c r="DM13" s="264"/>
      <c r="DN13" s="264"/>
      <c r="DO13" s="264"/>
      <c r="DP13" s="264"/>
      <c r="DQ13" s="264">
        <v>1</v>
      </c>
      <c r="DR13" s="262"/>
      <c r="DS13" s="264" t="str">
        <f t="shared" si="28"/>
        <v/>
      </c>
      <c r="DT13" s="264"/>
      <c r="DU13" s="264"/>
      <c r="DV13" s="264"/>
      <c r="DW13" s="264"/>
      <c r="DX13" s="264"/>
      <c r="DY13" s="264"/>
      <c r="DZ13" s="264"/>
      <c r="EA13" s="264"/>
      <c r="EB13" s="262">
        <v>1</v>
      </c>
      <c r="EC13" s="264">
        <f t="shared" si="29"/>
        <v>1</v>
      </c>
      <c r="ED13" s="264">
        <v>1</v>
      </c>
      <c r="EE13" s="264"/>
      <c r="EF13" s="264">
        <v>1</v>
      </c>
      <c r="EG13" s="264">
        <v>1</v>
      </c>
      <c r="EH13" s="264">
        <v>1</v>
      </c>
      <c r="EI13" s="264"/>
      <c r="EJ13" s="264"/>
      <c r="EK13" s="264"/>
      <c r="EL13" s="262"/>
      <c r="EM13" s="264" t="str">
        <f t="shared" si="45"/>
        <v/>
      </c>
      <c r="EN13" s="264"/>
      <c r="EO13" s="264"/>
      <c r="EP13" s="264"/>
      <c r="EQ13" s="264"/>
      <c r="ER13" s="264"/>
      <c r="ES13" s="264"/>
      <c r="ET13" s="264"/>
      <c r="EU13" s="264"/>
      <c r="EV13" s="262"/>
      <c r="EW13" s="264" t="str">
        <f t="shared" si="31"/>
        <v/>
      </c>
      <c r="EX13" s="264"/>
      <c r="EY13" s="264"/>
      <c r="EZ13" s="264"/>
      <c r="FA13" s="264"/>
      <c r="FB13" s="264"/>
      <c r="FC13" s="264"/>
      <c r="FD13" s="264"/>
      <c r="FE13" s="264"/>
      <c r="FF13" s="265">
        <f t="shared" si="32"/>
        <v>1</v>
      </c>
      <c r="FG13" s="264">
        <f t="shared" si="33"/>
        <v>0</v>
      </c>
      <c r="FH13" s="264">
        <f t="shared" si="46"/>
        <v>0</v>
      </c>
      <c r="FI13" s="264">
        <f t="shared" si="47"/>
        <v>1</v>
      </c>
      <c r="FJ13" s="264">
        <f t="shared" si="38"/>
        <v>0</v>
      </c>
      <c r="FK13" s="264">
        <f t="shared" si="48"/>
        <v>0</v>
      </c>
      <c r="FL13" s="264">
        <v>2</v>
      </c>
      <c r="FM13" s="264">
        <v>2</v>
      </c>
      <c r="FN13" s="264">
        <v>1</v>
      </c>
      <c r="FO13" s="264">
        <v>2</v>
      </c>
      <c r="FP13" s="264">
        <v>2</v>
      </c>
      <c r="FQ13" s="264">
        <v>2</v>
      </c>
      <c r="FR13" s="264">
        <v>1</v>
      </c>
      <c r="FS13" s="264">
        <v>1</v>
      </c>
      <c r="FT13" s="264">
        <v>1</v>
      </c>
      <c r="FU13" s="264">
        <v>1</v>
      </c>
      <c r="FV13" s="264"/>
      <c r="FW13" s="264"/>
      <c r="FX13" s="264">
        <v>1</v>
      </c>
      <c r="FY13" s="264">
        <v>1</v>
      </c>
      <c r="FZ13" s="264">
        <f t="shared" si="49"/>
        <v>2</v>
      </c>
      <c r="GA13" s="264">
        <f t="shared" si="50"/>
        <v>2</v>
      </c>
      <c r="GB13" s="264">
        <f t="shared" si="51"/>
        <v>0</v>
      </c>
      <c r="GC13" s="264">
        <f t="shared" si="52"/>
        <v>2</v>
      </c>
      <c r="GD13" s="264">
        <f t="shared" si="53"/>
        <v>2</v>
      </c>
      <c r="GE13" s="264">
        <f t="shared" si="54"/>
        <v>2</v>
      </c>
      <c r="GF13" s="264">
        <f t="shared" si="55"/>
        <v>0</v>
      </c>
      <c r="GG13" s="264">
        <f t="shared" si="56"/>
        <v>0</v>
      </c>
      <c r="GH13" s="264">
        <f t="shared" si="57"/>
        <v>1</v>
      </c>
      <c r="GI13" s="78">
        <v>1</v>
      </c>
      <c r="GJ13" s="78"/>
      <c r="GK13" s="75"/>
      <c r="GL13" s="259">
        <v>4</v>
      </c>
      <c r="GM13" s="260">
        <v>1</v>
      </c>
      <c r="GN13" s="260">
        <v>1</v>
      </c>
      <c r="GO13" s="260">
        <v>1</v>
      </c>
      <c r="GP13" s="260">
        <v>1</v>
      </c>
      <c r="GQ13" s="260">
        <v>1</v>
      </c>
      <c r="GR13" s="260">
        <v>1</v>
      </c>
      <c r="GS13" s="260">
        <v>1</v>
      </c>
      <c r="GT13" s="260">
        <v>4</v>
      </c>
      <c r="GU13" s="260">
        <v>4</v>
      </c>
      <c r="GV13" s="260">
        <v>4</v>
      </c>
      <c r="GW13" s="260">
        <v>1</v>
      </c>
      <c r="GX13" s="260">
        <v>4</v>
      </c>
      <c r="GY13" s="260">
        <v>1</v>
      </c>
      <c r="GZ13" s="260" t="str">
        <f>VLOOKUP(BQ13,CARACT_PE!$A$2:$H$145,8,0)</f>
        <v>MEFM</v>
      </c>
    </row>
    <row r="14" spans="1:208" s="260" customFormat="1" ht="12.75" customHeight="1" x14ac:dyDescent="0.2">
      <c r="A14" s="259">
        <v>0</v>
      </c>
      <c r="B14" s="260">
        <v>0</v>
      </c>
      <c r="C14" s="260">
        <v>0</v>
      </c>
      <c r="D14" s="260">
        <v>0</v>
      </c>
      <c r="E14" s="260">
        <v>0</v>
      </c>
      <c r="F14" s="260">
        <v>0</v>
      </c>
      <c r="G14" s="260">
        <v>0</v>
      </c>
      <c r="H14" s="260">
        <v>0</v>
      </c>
      <c r="I14" s="260">
        <v>0</v>
      </c>
      <c r="J14" s="260">
        <v>0</v>
      </c>
      <c r="K14" s="260">
        <v>0</v>
      </c>
      <c r="L14" s="260">
        <v>0</v>
      </c>
      <c r="M14" s="260">
        <v>0</v>
      </c>
      <c r="N14" s="260">
        <v>0</v>
      </c>
      <c r="O14" s="260">
        <v>0</v>
      </c>
      <c r="P14" s="260">
        <v>0</v>
      </c>
      <c r="Q14" s="260">
        <v>0</v>
      </c>
      <c r="R14" s="260">
        <v>0</v>
      </c>
      <c r="S14" s="260">
        <v>0</v>
      </c>
      <c r="T14" s="260">
        <v>0</v>
      </c>
      <c r="U14" s="260">
        <v>0</v>
      </c>
      <c r="V14" s="260">
        <v>1</v>
      </c>
      <c r="W14" s="260">
        <v>0</v>
      </c>
      <c r="X14" s="260">
        <v>0</v>
      </c>
      <c r="Y14" s="260">
        <v>0</v>
      </c>
      <c r="Z14" s="260">
        <v>0</v>
      </c>
      <c r="AA14" s="260">
        <v>0</v>
      </c>
      <c r="AB14" s="260">
        <v>0</v>
      </c>
      <c r="AC14" s="260">
        <v>0</v>
      </c>
      <c r="AD14" s="260">
        <v>0</v>
      </c>
      <c r="AE14" s="260">
        <v>0</v>
      </c>
      <c r="AF14" s="260">
        <v>0</v>
      </c>
      <c r="AG14" s="260">
        <v>0</v>
      </c>
      <c r="AH14" s="260">
        <v>0</v>
      </c>
      <c r="AI14" s="260">
        <v>0</v>
      </c>
      <c r="AJ14" s="260">
        <v>0</v>
      </c>
      <c r="AK14" s="260">
        <v>0</v>
      </c>
      <c r="AL14" s="260">
        <v>0</v>
      </c>
      <c r="AM14" s="260">
        <v>0</v>
      </c>
      <c r="AN14" s="260">
        <v>0</v>
      </c>
      <c r="AO14" s="260">
        <v>0</v>
      </c>
      <c r="AP14" s="261">
        <v>0</v>
      </c>
      <c r="AQ14" s="260">
        <f t="shared" si="0"/>
        <v>0</v>
      </c>
      <c r="AR14" s="260">
        <f t="shared" si="1"/>
        <v>0</v>
      </c>
      <c r="AS14" s="260">
        <f t="shared" si="2"/>
        <v>0</v>
      </c>
      <c r="AT14" s="260">
        <f t="shared" si="3"/>
        <v>1</v>
      </c>
      <c r="AU14" s="260">
        <f t="shared" si="4"/>
        <v>0</v>
      </c>
      <c r="AV14" s="260">
        <f t="shared" si="5"/>
        <v>0</v>
      </c>
      <c r="AW14" s="259">
        <f t="shared" si="6"/>
        <v>1</v>
      </c>
      <c r="AX14" s="260">
        <f t="shared" si="7"/>
        <v>0</v>
      </c>
      <c r="AY14" s="260">
        <f t="shared" si="8"/>
        <v>0</v>
      </c>
      <c r="AZ14" s="260">
        <f t="shared" si="9"/>
        <v>0</v>
      </c>
      <c r="BA14" s="260">
        <f t="shared" si="10"/>
        <v>0</v>
      </c>
      <c r="BB14" s="260">
        <f t="shared" si="11"/>
        <v>0</v>
      </c>
      <c r="BC14" s="261">
        <f t="shared" si="12"/>
        <v>0</v>
      </c>
      <c r="BD14" s="259">
        <f t="shared" si="13"/>
        <v>1</v>
      </c>
      <c r="BE14" s="260">
        <f t="shared" si="14"/>
        <v>1</v>
      </c>
      <c r="BF14" s="261">
        <f t="shared" si="15"/>
        <v>1</v>
      </c>
      <c r="BG14" s="260">
        <f t="shared" si="16"/>
        <v>1</v>
      </c>
      <c r="BH14" s="260">
        <f t="shared" si="17"/>
        <v>0</v>
      </c>
      <c r="BI14" s="260">
        <f t="shared" si="18"/>
        <v>0</v>
      </c>
      <c r="BJ14" s="260">
        <f t="shared" si="19"/>
        <v>0</v>
      </c>
      <c r="BK14" s="260">
        <f t="shared" si="20"/>
        <v>0</v>
      </c>
      <c r="BL14" s="260">
        <f t="shared" si="21"/>
        <v>0</v>
      </c>
      <c r="BM14" s="260">
        <f t="shared" si="22"/>
        <v>0</v>
      </c>
      <c r="BN14" s="259">
        <v>1</v>
      </c>
      <c r="BO14" s="260">
        <v>1</v>
      </c>
      <c r="BP14" s="261">
        <v>0</v>
      </c>
      <c r="BQ14" s="259" t="s">
        <v>72</v>
      </c>
      <c r="BR14" s="260" t="s">
        <v>73</v>
      </c>
      <c r="BS14" s="260" t="s">
        <v>852</v>
      </c>
      <c r="BT14" s="260" t="s">
        <v>1093</v>
      </c>
      <c r="BU14" s="260" t="s">
        <v>1092</v>
      </c>
      <c r="BV14" s="260">
        <v>9</v>
      </c>
      <c r="BW14" s="260" t="s">
        <v>70</v>
      </c>
      <c r="BX14" s="261" t="s">
        <v>667</v>
      </c>
      <c r="BY14" s="259">
        <f>VLOOKUP(BW14,PERT_NAT_EQB_2018!$B$4:$G$35,6,FALSE)</f>
        <v>1</v>
      </c>
      <c r="BZ14" s="260">
        <f>VLOOKUP(BW14,PERT_NAT_EQB_2018!$B$4:$G$35,3,FALSE)</f>
        <v>1</v>
      </c>
      <c r="CA14" s="260">
        <f>VLOOKUP(BW14,PERT_NAT_EQB_2018!$B$4:$G$35,4,FALSE)</f>
        <v>1</v>
      </c>
      <c r="CB14" s="260">
        <f>VLOOKUP(BW14,PERT_NAT_EQB_2018!$B$4:$G$35,5,FALSE)</f>
        <v>1</v>
      </c>
      <c r="CC14" s="260">
        <f>VLOOKUP(BW14,PERT_NAT_EQB_2018!$B$4:$G$35,2,FALSE)</f>
        <v>1</v>
      </c>
      <c r="CD14" s="259">
        <v>0</v>
      </c>
      <c r="CE14" s="260">
        <f>VLOOKUP(BQ14,CARACT_PE!$A$1:$N$145,COLUMN(CARACT_PE!N:N),FALSE)</f>
        <v>120</v>
      </c>
      <c r="CF14" s="260">
        <v>0</v>
      </c>
      <c r="CG14" s="259">
        <f>VLOOKUP(BX14,PERT_NAT_EQB_2021!$B$4:$G$81,6,FALSE)</f>
        <v>1</v>
      </c>
      <c r="CH14" s="260">
        <f>VLOOKUP(BX14,PERT_NAT_EQB_2021!$B$4:$G$81,3,FALSE)</f>
        <v>1</v>
      </c>
      <c r="CI14" s="260">
        <f>VLOOKUP(BX14,PERT_NAT_EQB_2021!$B$4:$G$81,4,FALSE)</f>
        <v>1</v>
      </c>
      <c r="CJ14" s="260">
        <f>VLOOKUP(BX14,PERT_NAT_EQB_2021!$B$4:$G$81,5,FALSE)</f>
        <v>1</v>
      </c>
      <c r="CK14" s="260">
        <f>VLOOKUP(BX14,PERT_NAT_EQB_2021!$B$4:$G$81,2,FALSE)</f>
        <v>1</v>
      </c>
      <c r="CL14" s="259">
        <f t="shared" si="23"/>
        <v>1</v>
      </c>
      <c r="CM14" s="260">
        <f t="shared" si="24"/>
        <v>1</v>
      </c>
      <c r="CN14" s="260">
        <f t="shared" si="41"/>
        <v>1</v>
      </c>
      <c r="CO14" s="260">
        <f t="shared" si="42"/>
        <v>1</v>
      </c>
      <c r="CP14" s="260">
        <f t="shared" si="25"/>
        <v>1</v>
      </c>
      <c r="CR14" s="262">
        <v>3</v>
      </c>
      <c r="CS14" s="263">
        <v>1</v>
      </c>
      <c r="CT14" s="262">
        <v>1</v>
      </c>
      <c r="CU14" s="264">
        <v>1</v>
      </c>
      <c r="CV14" s="264"/>
      <c r="CW14" s="263"/>
      <c r="CX14" s="262">
        <v>1</v>
      </c>
      <c r="CY14" s="264">
        <f t="shared" si="26"/>
        <v>1</v>
      </c>
      <c r="CZ14" s="264">
        <v>1</v>
      </c>
      <c r="DA14" s="264"/>
      <c r="DB14" s="264">
        <v>1</v>
      </c>
      <c r="DC14" s="264">
        <v>1</v>
      </c>
      <c r="DD14" s="264">
        <v>1</v>
      </c>
      <c r="DE14" s="264"/>
      <c r="DF14" s="264"/>
      <c r="DG14" s="264"/>
      <c r="DH14" s="262"/>
      <c r="DI14" s="264" t="str">
        <f t="shared" si="27"/>
        <v/>
      </c>
      <c r="DJ14" s="264"/>
      <c r="DK14" s="264"/>
      <c r="DL14" s="264"/>
      <c r="DM14" s="264"/>
      <c r="DN14" s="264"/>
      <c r="DO14" s="264"/>
      <c r="DP14" s="264"/>
      <c r="DQ14" s="264">
        <v>1</v>
      </c>
      <c r="DR14" s="262"/>
      <c r="DS14" s="264" t="str">
        <f t="shared" si="28"/>
        <v/>
      </c>
      <c r="DT14" s="264"/>
      <c r="DU14" s="264"/>
      <c r="DV14" s="264"/>
      <c r="DW14" s="264"/>
      <c r="DX14" s="264"/>
      <c r="DY14" s="264"/>
      <c r="DZ14" s="264"/>
      <c r="EA14" s="264"/>
      <c r="EB14" s="262">
        <v>1</v>
      </c>
      <c r="EC14" s="264">
        <f t="shared" si="29"/>
        <v>1</v>
      </c>
      <c r="ED14" s="264">
        <v>1</v>
      </c>
      <c r="EE14" s="264"/>
      <c r="EF14" s="264">
        <v>1</v>
      </c>
      <c r="EG14" s="264">
        <v>1</v>
      </c>
      <c r="EH14" s="264">
        <v>1</v>
      </c>
      <c r="EI14" s="264"/>
      <c r="EJ14" s="264"/>
      <c r="EK14" s="264"/>
      <c r="EL14" s="262"/>
      <c r="EM14" s="264" t="str">
        <f t="shared" si="45"/>
        <v/>
      </c>
      <c r="EN14" s="264"/>
      <c r="EO14" s="264"/>
      <c r="EP14" s="264"/>
      <c r="EQ14" s="264"/>
      <c r="ER14" s="264"/>
      <c r="ES14" s="264"/>
      <c r="ET14" s="264"/>
      <c r="EU14" s="264"/>
      <c r="EV14" s="262"/>
      <c r="EW14" s="264" t="str">
        <f t="shared" si="31"/>
        <v/>
      </c>
      <c r="EX14" s="264"/>
      <c r="EY14" s="264"/>
      <c r="EZ14" s="264"/>
      <c r="FA14" s="264"/>
      <c r="FB14" s="264"/>
      <c r="FC14" s="264"/>
      <c r="FD14" s="264"/>
      <c r="FE14" s="264"/>
      <c r="FF14" s="265">
        <f t="shared" si="32"/>
        <v>1</v>
      </c>
      <c r="FG14" s="264">
        <f t="shared" si="33"/>
        <v>0</v>
      </c>
      <c r="FH14" s="264">
        <f t="shared" si="46"/>
        <v>0</v>
      </c>
      <c r="FI14" s="264">
        <f t="shared" si="47"/>
        <v>1</v>
      </c>
      <c r="FJ14" s="264">
        <f t="shared" si="38"/>
        <v>0</v>
      </c>
      <c r="FK14" s="264">
        <f t="shared" si="48"/>
        <v>0</v>
      </c>
      <c r="FL14" s="264">
        <v>2</v>
      </c>
      <c r="FM14" s="264">
        <v>2</v>
      </c>
      <c r="FN14" s="264">
        <v>1</v>
      </c>
      <c r="FO14" s="264">
        <v>2</v>
      </c>
      <c r="FP14" s="264">
        <v>2</v>
      </c>
      <c r="FQ14" s="264">
        <v>2</v>
      </c>
      <c r="FR14" s="264">
        <v>1</v>
      </c>
      <c r="FS14" s="264">
        <v>1</v>
      </c>
      <c r="FT14" s="264">
        <v>1</v>
      </c>
      <c r="FU14" s="264">
        <v>1</v>
      </c>
      <c r="FV14" s="264"/>
      <c r="FW14" s="264"/>
      <c r="FX14" s="264">
        <v>1</v>
      </c>
      <c r="FY14" s="264">
        <v>1</v>
      </c>
      <c r="FZ14" s="264">
        <f t="shared" si="49"/>
        <v>2</v>
      </c>
      <c r="GA14" s="264">
        <f t="shared" si="50"/>
        <v>2</v>
      </c>
      <c r="GB14" s="264">
        <f t="shared" si="51"/>
        <v>0</v>
      </c>
      <c r="GC14" s="264">
        <f t="shared" si="52"/>
        <v>2</v>
      </c>
      <c r="GD14" s="264">
        <f t="shared" si="53"/>
        <v>2</v>
      </c>
      <c r="GE14" s="264">
        <f t="shared" si="54"/>
        <v>2</v>
      </c>
      <c r="GF14" s="264">
        <f t="shared" si="55"/>
        <v>0</v>
      </c>
      <c r="GG14" s="264">
        <f t="shared" si="56"/>
        <v>0</v>
      </c>
      <c r="GH14" s="264">
        <f t="shared" si="57"/>
        <v>1</v>
      </c>
      <c r="GI14" s="78">
        <v>1</v>
      </c>
      <c r="GJ14" s="78"/>
      <c r="GK14" s="75"/>
      <c r="GL14" s="259">
        <v>4</v>
      </c>
      <c r="GM14" s="260">
        <v>1</v>
      </c>
      <c r="GN14" s="260">
        <v>1</v>
      </c>
      <c r="GO14" s="260">
        <v>1</v>
      </c>
      <c r="GP14" s="260">
        <v>1</v>
      </c>
      <c r="GQ14" s="260">
        <v>1</v>
      </c>
      <c r="GR14" s="260">
        <v>1</v>
      </c>
      <c r="GS14" s="260">
        <v>1</v>
      </c>
      <c r="GT14" s="260">
        <v>4</v>
      </c>
      <c r="GU14" s="260">
        <v>4</v>
      </c>
      <c r="GV14" s="260">
        <v>4</v>
      </c>
      <c r="GW14" s="260">
        <v>1</v>
      </c>
      <c r="GX14" s="260">
        <v>4</v>
      </c>
      <c r="GY14" s="260">
        <v>1</v>
      </c>
      <c r="GZ14" s="260" t="str">
        <f>VLOOKUP(BQ14,CARACT_PE!$A$2:$H$145,8,0)</f>
        <v>MEFM</v>
      </c>
    </row>
    <row r="15" spans="1:208" s="260" customFormat="1" ht="12.75" customHeight="1" x14ac:dyDescent="0.2">
      <c r="A15" s="259">
        <v>0</v>
      </c>
      <c r="B15" s="260">
        <v>0</v>
      </c>
      <c r="C15" s="260">
        <v>0</v>
      </c>
      <c r="D15" s="260">
        <v>0</v>
      </c>
      <c r="E15" s="260">
        <v>0</v>
      </c>
      <c r="F15" s="260">
        <v>0</v>
      </c>
      <c r="G15" s="260">
        <v>0</v>
      </c>
      <c r="H15" s="260">
        <v>0</v>
      </c>
      <c r="I15" s="260">
        <v>0</v>
      </c>
      <c r="J15" s="260">
        <v>0</v>
      </c>
      <c r="K15" s="260">
        <v>0</v>
      </c>
      <c r="L15" s="260">
        <v>0</v>
      </c>
      <c r="M15" s="260">
        <v>0</v>
      </c>
      <c r="N15" s="260">
        <v>0</v>
      </c>
      <c r="O15" s="260">
        <v>1</v>
      </c>
      <c r="P15" s="260">
        <v>1</v>
      </c>
      <c r="Q15" s="260">
        <v>1</v>
      </c>
      <c r="R15" s="260">
        <v>1</v>
      </c>
      <c r="S15" s="260">
        <v>0</v>
      </c>
      <c r="T15" s="260">
        <v>0</v>
      </c>
      <c r="U15" s="260">
        <v>0</v>
      </c>
      <c r="V15" s="260">
        <v>0</v>
      </c>
      <c r="W15" s="260">
        <v>0</v>
      </c>
      <c r="X15" s="260">
        <v>0</v>
      </c>
      <c r="Y15" s="260">
        <v>0</v>
      </c>
      <c r="Z15" s="260">
        <v>0</v>
      </c>
      <c r="AA15" s="260">
        <v>0</v>
      </c>
      <c r="AB15" s="260">
        <v>0</v>
      </c>
      <c r="AC15" s="260">
        <v>0</v>
      </c>
      <c r="AD15" s="260">
        <v>0</v>
      </c>
      <c r="AE15" s="260">
        <v>0</v>
      </c>
      <c r="AF15" s="260">
        <v>0</v>
      </c>
      <c r="AG15" s="260">
        <v>0</v>
      </c>
      <c r="AH15" s="260">
        <v>0</v>
      </c>
      <c r="AI15" s="260">
        <v>0</v>
      </c>
      <c r="AJ15" s="260">
        <v>1</v>
      </c>
      <c r="AK15" s="260">
        <v>0</v>
      </c>
      <c r="AL15" s="260">
        <v>1</v>
      </c>
      <c r="AM15" s="260">
        <v>1</v>
      </c>
      <c r="AN15" s="260">
        <v>1</v>
      </c>
      <c r="AO15" s="260">
        <v>1</v>
      </c>
      <c r="AP15" s="261">
        <v>0</v>
      </c>
      <c r="AQ15" s="260">
        <f t="shared" si="0"/>
        <v>0</v>
      </c>
      <c r="AR15" s="260">
        <f t="shared" si="1"/>
        <v>0</v>
      </c>
      <c r="AS15" s="260">
        <f t="shared" si="2"/>
        <v>1</v>
      </c>
      <c r="AT15" s="260">
        <f t="shared" si="3"/>
        <v>0</v>
      </c>
      <c r="AU15" s="260">
        <f t="shared" si="4"/>
        <v>0</v>
      </c>
      <c r="AV15" s="260">
        <f t="shared" si="5"/>
        <v>1</v>
      </c>
      <c r="AW15" s="259">
        <f t="shared" si="6"/>
        <v>2</v>
      </c>
      <c r="AX15" s="260">
        <f t="shared" si="7"/>
        <v>1</v>
      </c>
      <c r="AY15" s="260">
        <f t="shared" si="8"/>
        <v>2</v>
      </c>
      <c r="AZ15" s="260">
        <f t="shared" si="9"/>
        <v>2</v>
      </c>
      <c r="BA15" s="260">
        <f t="shared" si="10"/>
        <v>1</v>
      </c>
      <c r="BB15" s="260">
        <f t="shared" si="11"/>
        <v>1</v>
      </c>
      <c r="BC15" s="261">
        <f t="shared" si="12"/>
        <v>0</v>
      </c>
      <c r="BD15" s="259">
        <f t="shared" si="13"/>
        <v>2</v>
      </c>
      <c r="BE15" s="260">
        <f t="shared" si="14"/>
        <v>2</v>
      </c>
      <c r="BF15" s="261">
        <f t="shared" si="15"/>
        <v>9</v>
      </c>
      <c r="BG15" s="260">
        <f t="shared" si="16"/>
        <v>2</v>
      </c>
      <c r="BH15" s="260">
        <f t="shared" si="17"/>
        <v>1</v>
      </c>
      <c r="BI15" s="260">
        <f t="shared" si="18"/>
        <v>2</v>
      </c>
      <c r="BJ15" s="260">
        <f t="shared" si="19"/>
        <v>2</v>
      </c>
      <c r="BK15" s="260">
        <f t="shared" si="20"/>
        <v>1</v>
      </c>
      <c r="BL15" s="260">
        <f t="shared" si="21"/>
        <v>1</v>
      </c>
      <c r="BM15" s="260">
        <f t="shared" si="22"/>
        <v>0</v>
      </c>
      <c r="BN15" s="259">
        <v>0</v>
      </c>
      <c r="BO15" s="260">
        <v>1</v>
      </c>
      <c r="BP15" s="261">
        <v>0</v>
      </c>
      <c r="BQ15" s="259" t="s">
        <v>75</v>
      </c>
      <c r="BR15" s="260" t="s">
        <v>76</v>
      </c>
      <c r="BS15" s="260" t="s">
        <v>853</v>
      </c>
      <c r="BT15" s="260">
        <v>22</v>
      </c>
      <c r="BU15" s="260" t="s">
        <v>1092</v>
      </c>
      <c r="BV15" s="260">
        <v>9</v>
      </c>
      <c r="BW15" s="260" t="s">
        <v>45</v>
      </c>
      <c r="BX15" s="261" t="s">
        <v>658</v>
      </c>
      <c r="BY15" s="259">
        <f>VLOOKUP(BW15,PERT_NAT_EQB_2018!$B$4:$G$35,6,FALSE)</f>
        <v>1</v>
      </c>
      <c r="BZ15" s="260">
        <f>VLOOKUP(BW15,PERT_NAT_EQB_2018!$B$4:$G$35,3,FALSE)</f>
        <v>1</v>
      </c>
      <c r="CA15" s="260">
        <f>VLOOKUP(BW15,PERT_NAT_EQB_2018!$B$4:$G$35,4,FALSE)</f>
        <v>1</v>
      </c>
      <c r="CB15" s="260">
        <f>VLOOKUP(BW15,PERT_NAT_EQB_2018!$B$4:$G$35,5,FALSE)</f>
        <v>1</v>
      </c>
      <c r="CC15" s="260">
        <f>VLOOKUP(BW15,PERT_NAT_EQB_2018!$B$4:$G$35,2,FALSE)</f>
        <v>1</v>
      </c>
      <c r="CD15" s="259">
        <v>0</v>
      </c>
      <c r="CE15" s="260">
        <f>VLOOKUP(BQ15,CARACT_PE!$A$1:$N$145,COLUMN(CARACT_PE!N:N),FALSE)</f>
        <v>213</v>
      </c>
      <c r="CF15" s="260">
        <v>4</v>
      </c>
      <c r="CG15" s="259">
        <f>VLOOKUP(BX15,PERT_NAT_EQB_2021!$B$4:$G$81,6,FALSE)</f>
        <v>1</v>
      </c>
      <c r="CH15" s="260">
        <f>VLOOKUP(BX15,PERT_NAT_EQB_2021!$B$4:$G$81,3,FALSE)</f>
        <v>1</v>
      </c>
      <c r="CI15" s="260">
        <f>VLOOKUP(BX15,PERT_NAT_EQB_2021!$B$4:$G$81,4,FALSE)</f>
        <v>0</v>
      </c>
      <c r="CJ15" s="260">
        <f>VLOOKUP(BX15,PERT_NAT_EQB_2021!$B$4:$G$81,5,FALSE)</f>
        <v>0</v>
      </c>
      <c r="CK15" s="260">
        <f>VLOOKUP(BX15,PERT_NAT_EQB_2021!$B$4:$G$81,2,FALSE)</f>
        <v>1</v>
      </c>
      <c r="CL15" s="259">
        <f t="shared" si="23"/>
        <v>1</v>
      </c>
      <c r="CM15" s="260">
        <f t="shared" si="24"/>
        <v>1</v>
      </c>
      <c r="CN15" s="260">
        <f t="shared" si="41"/>
        <v>0</v>
      </c>
      <c r="CO15" s="260">
        <f t="shared" si="42"/>
        <v>0</v>
      </c>
      <c r="CP15" s="260">
        <f t="shared" si="25"/>
        <v>1</v>
      </c>
      <c r="CR15" s="262">
        <v>3</v>
      </c>
      <c r="CS15" s="263">
        <v>1</v>
      </c>
      <c r="CT15" s="262">
        <v>0</v>
      </c>
      <c r="CU15" s="264">
        <v>1</v>
      </c>
      <c r="CV15" s="264">
        <v>1</v>
      </c>
      <c r="CW15" s="263"/>
      <c r="CX15" s="262"/>
      <c r="CY15" s="264" t="str">
        <f t="shared" si="26"/>
        <v/>
      </c>
      <c r="CZ15" s="264"/>
      <c r="DA15" s="264"/>
      <c r="DB15" s="264"/>
      <c r="DC15" s="264"/>
      <c r="DD15" s="264"/>
      <c r="DE15" s="264"/>
      <c r="DF15" s="264"/>
      <c r="DG15" s="264"/>
      <c r="DH15" s="262"/>
      <c r="DI15" s="264" t="str">
        <f t="shared" si="27"/>
        <v/>
      </c>
      <c r="DJ15" s="264"/>
      <c r="DK15" s="264"/>
      <c r="DL15" s="264"/>
      <c r="DM15" s="264"/>
      <c r="DN15" s="264"/>
      <c r="DO15" s="264"/>
      <c r="DP15" s="264"/>
      <c r="DQ15" s="264"/>
      <c r="DR15" s="262">
        <v>1</v>
      </c>
      <c r="DS15" s="264" t="str">
        <f t="shared" si="28"/>
        <v/>
      </c>
      <c r="DT15" s="264">
        <v>1</v>
      </c>
      <c r="DU15" s="264">
        <v>1</v>
      </c>
      <c r="DV15" s="264"/>
      <c r="DW15" s="264"/>
      <c r="DX15" s="264">
        <v>1</v>
      </c>
      <c r="DY15" s="264">
        <v>1</v>
      </c>
      <c r="DZ15" s="264"/>
      <c r="EA15" s="264"/>
      <c r="EB15" s="262"/>
      <c r="EC15" s="264" t="str">
        <f t="shared" si="29"/>
        <v/>
      </c>
      <c r="ED15" s="264"/>
      <c r="EE15" s="264"/>
      <c r="EF15" s="264"/>
      <c r="EG15" s="264"/>
      <c r="EH15" s="264"/>
      <c r="EI15" s="264"/>
      <c r="EJ15" s="264"/>
      <c r="EK15" s="264"/>
      <c r="EL15" s="262"/>
      <c r="EM15" s="264" t="str">
        <f t="shared" si="45"/>
        <v/>
      </c>
      <c r="EN15" s="264"/>
      <c r="EO15" s="264"/>
      <c r="EP15" s="264"/>
      <c r="EQ15" s="264"/>
      <c r="ER15" s="264"/>
      <c r="ES15" s="264"/>
      <c r="ET15" s="264"/>
      <c r="EU15" s="264"/>
      <c r="EV15" s="262">
        <v>1</v>
      </c>
      <c r="EW15" s="264" t="str">
        <f t="shared" si="31"/>
        <v/>
      </c>
      <c r="EX15" s="264">
        <v>1</v>
      </c>
      <c r="EY15" s="264">
        <v>1</v>
      </c>
      <c r="EZ15" s="264"/>
      <c r="FA15" s="264"/>
      <c r="FB15" s="264">
        <v>1</v>
      </c>
      <c r="FC15" s="264"/>
      <c r="FD15" s="264"/>
      <c r="FE15" s="264"/>
      <c r="FF15" s="265">
        <f t="shared" si="32"/>
        <v>0</v>
      </c>
      <c r="FG15" s="264">
        <f t="shared" si="33"/>
        <v>0</v>
      </c>
      <c r="FH15" s="264">
        <f t="shared" si="46"/>
        <v>1</v>
      </c>
      <c r="FI15" s="264">
        <f t="shared" si="47"/>
        <v>0</v>
      </c>
      <c r="FJ15" s="264">
        <f t="shared" si="38"/>
        <v>1</v>
      </c>
      <c r="FK15" s="264">
        <f t="shared" si="48"/>
        <v>1</v>
      </c>
      <c r="FL15" s="264">
        <v>2</v>
      </c>
      <c r="FM15" s="264">
        <v>2</v>
      </c>
      <c r="FN15" s="264">
        <v>1</v>
      </c>
      <c r="FO15" s="264">
        <v>0</v>
      </c>
      <c r="FP15" s="264">
        <v>0</v>
      </c>
      <c r="FQ15" s="264">
        <v>2</v>
      </c>
      <c r="FR15" s="264">
        <v>1</v>
      </c>
      <c r="FS15" s="264">
        <v>1</v>
      </c>
      <c r="FT15" s="264"/>
      <c r="FU15" s="264"/>
      <c r="FV15" s="264"/>
      <c r="FW15" s="264"/>
      <c r="FX15" s="264"/>
      <c r="FY15" s="264"/>
      <c r="FZ15" s="264">
        <f t="shared" si="49"/>
        <v>2</v>
      </c>
      <c r="GA15" s="264">
        <f t="shared" si="50"/>
        <v>0</v>
      </c>
      <c r="GB15" s="264">
        <f t="shared" si="51"/>
        <v>2</v>
      </c>
      <c r="GC15" s="264">
        <f t="shared" si="52"/>
        <v>0</v>
      </c>
      <c r="GD15" s="264">
        <f t="shared" si="53"/>
        <v>0</v>
      </c>
      <c r="GE15" s="264">
        <f t="shared" si="54"/>
        <v>2</v>
      </c>
      <c r="GF15" s="264">
        <f t="shared" si="55"/>
        <v>1</v>
      </c>
      <c r="GG15" s="264">
        <f t="shared" si="56"/>
        <v>0</v>
      </c>
      <c r="GH15" s="264">
        <f t="shared" si="57"/>
        <v>0</v>
      </c>
      <c r="GI15" s="78"/>
      <c r="GJ15" s="78"/>
      <c r="GK15" s="75" t="s">
        <v>952</v>
      </c>
      <c r="GL15" s="259">
        <v>4</v>
      </c>
      <c r="GM15" s="260">
        <v>1</v>
      </c>
      <c r="GN15" s="260">
        <v>1</v>
      </c>
      <c r="GO15" s="260">
        <v>1</v>
      </c>
      <c r="GP15" s="260">
        <v>1</v>
      </c>
      <c r="GQ15" s="260">
        <v>1</v>
      </c>
      <c r="GR15" s="260">
        <v>1</v>
      </c>
      <c r="GS15" s="260">
        <v>1</v>
      </c>
      <c r="GZ15" s="260" t="str">
        <f>VLOOKUP(BQ15,CARACT_PE!$A$2:$H$145,8,0)</f>
        <v>MEFM</v>
      </c>
    </row>
    <row r="16" spans="1:208" s="260" customFormat="1" ht="12.75" customHeight="1" x14ac:dyDescent="0.2">
      <c r="A16" s="259">
        <v>1</v>
      </c>
      <c r="B16" s="260">
        <v>0</v>
      </c>
      <c r="C16" s="260">
        <v>1</v>
      </c>
      <c r="D16" s="260">
        <v>0</v>
      </c>
      <c r="E16" s="260">
        <v>0</v>
      </c>
      <c r="F16" s="260">
        <v>0</v>
      </c>
      <c r="G16" s="260">
        <v>0</v>
      </c>
      <c r="H16" s="260">
        <v>0</v>
      </c>
      <c r="I16" s="260">
        <v>0</v>
      </c>
      <c r="J16" s="260">
        <v>0</v>
      </c>
      <c r="K16" s="260">
        <v>0</v>
      </c>
      <c r="L16" s="260">
        <v>0</v>
      </c>
      <c r="M16" s="260">
        <v>0</v>
      </c>
      <c r="N16" s="260">
        <v>0</v>
      </c>
      <c r="O16" s="260">
        <v>0</v>
      </c>
      <c r="P16" s="260">
        <v>0</v>
      </c>
      <c r="Q16" s="260">
        <v>0</v>
      </c>
      <c r="R16" s="260">
        <v>0</v>
      </c>
      <c r="S16" s="260">
        <v>0</v>
      </c>
      <c r="T16" s="260">
        <v>0</v>
      </c>
      <c r="U16" s="260">
        <v>0</v>
      </c>
      <c r="V16" s="260">
        <v>1</v>
      </c>
      <c r="W16" s="260">
        <v>0</v>
      </c>
      <c r="X16" s="260">
        <v>0</v>
      </c>
      <c r="Y16" s="260">
        <v>0</v>
      </c>
      <c r="Z16" s="260">
        <v>0</v>
      </c>
      <c r="AA16" s="260">
        <v>0</v>
      </c>
      <c r="AB16" s="260">
        <v>0</v>
      </c>
      <c r="AC16" s="260">
        <v>0</v>
      </c>
      <c r="AD16" s="260">
        <v>0</v>
      </c>
      <c r="AE16" s="260">
        <v>0</v>
      </c>
      <c r="AF16" s="260">
        <v>0</v>
      </c>
      <c r="AG16" s="260">
        <v>0</v>
      </c>
      <c r="AH16" s="260">
        <v>0</v>
      </c>
      <c r="AI16" s="260">
        <v>0</v>
      </c>
      <c r="AJ16" s="260">
        <v>0</v>
      </c>
      <c r="AK16" s="260">
        <v>0</v>
      </c>
      <c r="AL16" s="260">
        <v>0</v>
      </c>
      <c r="AM16" s="260">
        <v>0</v>
      </c>
      <c r="AN16" s="260">
        <v>0</v>
      </c>
      <c r="AO16" s="260">
        <v>0</v>
      </c>
      <c r="AP16" s="261">
        <v>0</v>
      </c>
      <c r="AQ16" s="260">
        <f t="shared" si="0"/>
        <v>1</v>
      </c>
      <c r="AR16" s="260">
        <f t="shared" si="1"/>
        <v>0</v>
      </c>
      <c r="AS16" s="260">
        <f t="shared" si="2"/>
        <v>0</v>
      </c>
      <c r="AT16" s="260">
        <f t="shared" si="3"/>
        <v>1</v>
      </c>
      <c r="AU16" s="260">
        <f t="shared" si="4"/>
        <v>0</v>
      </c>
      <c r="AV16" s="260">
        <f t="shared" si="5"/>
        <v>0</v>
      </c>
      <c r="AW16" s="259">
        <f t="shared" si="6"/>
        <v>1</v>
      </c>
      <c r="AX16" s="260">
        <f t="shared" si="7"/>
        <v>0</v>
      </c>
      <c r="AY16" s="260">
        <f t="shared" si="8"/>
        <v>0</v>
      </c>
      <c r="AZ16" s="260">
        <f t="shared" si="9"/>
        <v>0</v>
      </c>
      <c r="BA16" s="260">
        <f t="shared" si="10"/>
        <v>0</v>
      </c>
      <c r="BB16" s="260">
        <f t="shared" si="11"/>
        <v>0</v>
      </c>
      <c r="BC16" s="261">
        <f t="shared" si="12"/>
        <v>0</v>
      </c>
      <c r="BD16" s="259">
        <f t="shared" si="13"/>
        <v>1</v>
      </c>
      <c r="BE16" s="260">
        <f t="shared" si="14"/>
        <v>1</v>
      </c>
      <c r="BF16" s="261">
        <f t="shared" si="15"/>
        <v>1</v>
      </c>
      <c r="BG16" s="260">
        <f t="shared" si="16"/>
        <v>2</v>
      </c>
      <c r="BH16" s="260">
        <f t="shared" si="17"/>
        <v>0</v>
      </c>
      <c r="BI16" s="260">
        <f t="shared" si="18"/>
        <v>1</v>
      </c>
      <c r="BJ16" s="260">
        <f t="shared" si="19"/>
        <v>0</v>
      </c>
      <c r="BK16" s="260">
        <f t="shared" si="20"/>
        <v>0</v>
      </c>
      <c r="BL16" s="260">
        <f t="shared" si="21"/>
        <v>0</v>
      </c>
      <c r="BM16" s="260">
        <f t="shared" si="22"/>
        <v>0</v>
      </c>
      <c r="BN16" s="259">
        <v>1</v>
      </c>
      <c r="BO16" s="260">
        <v>1</v>
      </c>
      <c r="BP16" s="261">
        <v>0</v>
      </c>
      <c r="BQ16" s="259" t="s">
        <v>77</v>
      </c>
      <c r="BR16" s="260" t="s">
        <v>78</v>
      </c>
      <c r="BS16" s="260" t="s">
        <v>854</v>
      </c>
      <c r="BT16" s="260">
        <v>35</v>
      </c>
      <c r="BU16" s="260" t="s">
        <v>1092</v>
      </c>
      <c r="BV16" s="260">
        <v>9</v>
      </c>
      <c r="BW16" s="260" t="s">
        <v>70</v>
      </c>
      <c r="BX16" s="261" t="s">
        <v>666</v>
      </c>
      <c r="BY16" s="259">
        <f>VLOOKUP(BW16,PERT_NAT_EQB_2018!$B$4:$G$35,6,FALSE)</f>
        <v>1</v>
      </c>
      <c r="BZ16" s="260">
        <f>VLOOKUP(BW16,PERT_NAT_EQB_2018!$B$4:$G$35,3,FALSE)</f>
        <v>1</v>
      </c>
      <c r="CA16" s="260">
        <f>VLOOKUP(BW16,PERT_NAT_EQB_2018!$B$4:$G$35,4,FALSE)</f>
        <v>1</v>
      </c>
      <c r="CB16" s="260">
        <f>VLOOKUP(BW16,PERT_NAT_EQB_2018!$B$4:$G$35,5,FALSE)</f>
        <v>1</v>
      </c>
      <c r="CC16" s="260">
        <f>VLOOKUP(BW16,PERT_NAT_EQB_2018!$B$4:$G$35,2,FALSE)</f>
        <v>1</v>
      </c>
      <c r="CD16" s="259">
        <v>0</v>
      </c>
      <c r="CE16" s="260">
        <f>VLOOKUP(BQ16,CARACT_PE!$A$1:$N$145,COLUMN(CARACT_PE!N:N),FALSE)</f>
        <v>51</v>
      </c>
      <c r="CF16" s="260">
        <v>5</v>
      </c>
      <c r="CG16" s="259">
        <f>VLOOKUP(BX16,PERT_NAT_EQB_2021!$B$4:$G$81,6,FALSE)</f>
        <v>1</v>
      </c>
      <c r="CH16" s="260">
        <f>VLOOKUP(BX16,PERT_NAT_EQB_2021!$B$4:$G$81,3,FALSE)</f>
        <v>1</v>
      </c>
      <c r="CI16" s="260">
        <f>VLOOKUP(BX16,PERT_NAT_EQB_2021!$B$4:$G$81,4,FALSE)</f>
        <v>1</v>
      </c>
      <c r="CJ16" s="260">
        <f>VLOOKUP(BX16,PERT_NAT_EQB_2021!$B$4:$G$81,5,FALSE)</f>
        <v>1</v>
      </c>
      <c r="CK16" s="260">
        <f>VLOOKUP(BX16,PERT_NAT_EQB_2021!$B$4:$G$81,2,FALSE)</f>
        <v>1</v>
      </c>
      <c r="CL16" s="259">
        <f t="shared" si="23"/>
        <v>1</v>
      </c>
      <c r="CM16" s="260">
        <f t="shared" si="24"/>
        <v>1</v>
      </c>
      <c r="CN16" s="260">
        <f t="shared" si="41"/>
        <v>0</v>
      </c>
      <c r="CO16" s="260">
        <f t="shared" si="42"/>
        <v>0</v>
      </c>
      <c r="CP16" s="260">
        <f t="shared" si="25"/>
        <v>1</v>
      </c>
      <c r="CQ16" s="260" t="s">
        <v>1035</v>
      </c>
      <c r="CR16" s="262">
        <v>3</v>
      </c>
      <c r="CS16" s="263">
        <v>1</v>
      </c>
      <c r="CT16" s="262">
        <v>1</v>
      </c>
      <c r="CU16" s="264">
        <v>1</v>
      </c>
      <c r="CV16" s="264"/>
      <c r="CW16" s="263"/>
      <c r="CX16" s="262">
        <v>1</v>
      </c>
      <c r="CY16" s="264">
        <f t="shared" si="26"/>
        <v>1</v>
      </c>
      <c r="CZ16" s="264">
        <v>1</v>
      </c>
      <c r="DA16" s="264"/>
      <c r="DB16" s="264"/>
      <c r="DC16" s="264"/>
      <c r="DD16" s="264">
        <v>1</v>
      </c>
      <c r="DE16" s="264"/>
      <c r="DF16" s="264"/>
      <c r="DG16" s="264"/>
      <c r="DH16" s="262"/>
      <c r="DI16" s="264" t="str">
        <f t="shared" si="27"/>
        <v/>
      </c>
      <c r="DJ16" s="264"/>
      <c r="DK16" s="264"/>
      <c r="DL16" s="264"/>
      <c r="DM16" s="264"/>
      <c r="DN16" s="264"/>
      <c r="DO16" s="264"/>
      <c r="DP16" s="264"/>
      <c r="DQ16" s="264">
        <v>1</v>
      </c>
      <c r="DR16" s="262"/>
      <c r="DS16" s="264" t="str">
        <f t="shared" si="28"/>
        <v/>
      </c>
      <c r="DT16" s="264"/>
      <c r="DU16" s="264"/>
      <c r="DV16" s="264"/>
      <c r="DW16" s="264"/>
      <c r="DX16" s="264"/>
      <c r="DY16" s="264"/>
      <c r="DZ16" s="264"/>
      <c r="EA16" s="264"/>
      <c r="EB16" s="262">
        <v>1</v>
      </c>
      <c r="EC16" s="264">
        <f t="shared" si="29"/>
        <v>1</v>
      </c>
      <c r="ED16" s="264">
        <v>1</v>
      </c>
      <c r="EE16" s="264"/>
      <c r="EF16" s="264"/>
      <c r="EG16" s="264"/>
      <c r="EH16" s="264">
        <v>1</v>
      </c>
      <c r="EI16" s="264"/>
      <c r="EJ16" s="264"/>
      <c r="EK16" s="264"/>
      <c r="EL16" s="262"/>
      <c r="EM16" s="264" t="str">
        <f t="shared" si="45"/>
        <v/>
      </c>
      <c r="EN16" s="264"/>
      <c r="EO16" s="264"/>
      <c r="EP16" s="264"/>
      <c r="EQ16" s="264"/>
      <c r="ER16" s="264"/>
      <c r="ES16" s="264"/>
      <c r="ET16" s="264"/>
      <c r="EU16" s="264"/>
      <c r="EV16" s="262"/>
      <c r="EW16" s="264" t="str">
        <f t="shared" si="31"/>
        <v/>
      </c>
      <c r="EX16" s="264"/>
      <c r="EY16" s="264"/>
      <c r="EZ16" s="264"/>
      <c r="FA16" s="264"/>
      <c r="FB16" s="264"/>
      <c r="FC16" s="264"/>
      <c r="FD16" s="264"/>
      <c r="FE16" s="264"/>
      <c r="FF16" s="265">
        <f t="shared" si="32"/>
        <v>1</v>
      </c>
      <c r="FG16" s="264">
        <f t="shared" si="33"/>
        <v>0</v>
      </c>
      <c r="FH16" s="264">
        <f t="shared" si="46"/>
        <v>0</v>
      </c>
      <c r="FI16" s="264">
        <f t="shared" si="47"/>
        <v>1</v>
      </c>
      <c r="FJ16" s="264">
        <f t="shared" si="38"/>
        <v>0</v>
      </c>
      <c r="FK16" s="264">
        <f t="shared" si="48"/>
        <v>0</v>
      </c>
      <c r="FL16" s="264">
        <v>2</v>
      </c>
      <c r="FM16" s="264">
        <v>2</v>
      </c>
      <c r="FN16" s="264">
        <v>1</v>
      </c>
      <c r="FO16" s="264">
        <v>0</v>
      </c>
      <c r="FP16" s="264">
        <v>0</v>
      </c>
      <c r="FQ16" s="264">
        <v>2</v>
      </c>
      <c r="FR16" s="264">
        <v>1</v>
      </c>
      <c r="FS16" s="264">
        <v>1</v>
      </c>
      <c r="FT16" s="264">
        <v>1</v>
      </c>
      <c r="FU16" s="264">
        <v>1</v>
      </c>
      <c r="FV16" s="264"/>
      <c r="FW16" s="264"/>
      <c r="FX16" s="264">
        <v>1</v>
      </c>
      <c r="FY16" s="264">
        <v>1</v>
      </c>
      <c r="FZ16" s="264">
        <f t="shared" si="49"/>
        <v>2</v>
      </c>
      <c r="GA16" s="264">
        <f t="shared" si="50"/>
        <v>2</v>
      </c>
      <c r="GB16" s="264">
        <f t="shared" si="51"/>
        <v>0</v>
      </c>
      <c r="GC16" s="264">
        <f t="shared" si="52"/>
        <v>0</v>
      </c>
      <c r="GD16" s="264">
        <f t="shared" si="53"/>
        <v>0</v>
      </c>
      <c r="GE16" s="264">
        <f t="shared" si="54"/>
        <v>2</v>
      </c>
      <c r="GF16" s="264">
        <f t="shared" si="55"/>
        <v>0</v>
      </c>
      <c r="GG16" s="264">
        <f t="shared" si="56"/>
        <v>0</v>
      </c>
      <c r="GH16" s="264">
        <f t="shared" si="57"/>
        <v>1</v>
      </c>
      <c r="GI16" s="78">
        <v>1</v>
      </c>
      <c r="GJ16" s="78"/>
      <c r="GK16" s="75" t="s">
        <v>955</v>
      </c>
      <c r="GL16" s="259">
        <v>4</v>
      </c>
      <c r="GM16" s="260">
        <v>1</v>
      </c>
      <c r="GN16" s="260">
        <v>1</v>
      </c>
      <c r="GO16" s="260">
        <v>1</v>
      </c>
      <c r="GP16" s="260">
        <v>1</v>
      </c>
      <c r="GQ16" s="260">
        <v>1</v>
      </c>
      <c r="GR16" s="260">
        <v>1</v>
      </c>
      <c r="GS16" s="260">
        <v>1</v>
      </c>
      <c r="GT16" s="260">
        <v>4</v>
      </c>
      <c r="GU16" s="260">
        <v>4</v>
      </c>
      <c r="GV16" s="260">
        <v>4</v>
      </c>
      <c r="GW16" s="260">
        <v>1</v>
      </c>
      <c r="GX16" s="260">
        <v>4</v>
      </c>
      <c r="GY16" s="260">
        <v>1</v>
      </c>
      <c r="GZ16" s="260" t="str">
        <f>VLOOKUP(BQ16,CARACT_PE!$A$2:$H$145,8,0)</f>
        <v>MEFM</v>
      </c>
    </row>
    <row r="17" spans="1:208" s="260" customFormat="1" ht="12.75" customHeight="1" x14ac:dyDescent="0.2">
      <c r="A17" s="259">
        <v>0</v>
      </c>
      <c r="B17" s="260">
        <v>0</v>
      </c>
      <c r="C17" s="260">
        <v>0</v>
      </c>
      <c r="D17" s="260">
        <v>0</v>
      </c>
      <c r="E17" s="260">
        <v>0</v>
      </c>
      <c r="F17" s="260">
        <v>0</v>
      </c>
      <c r="G17" s="260">
        <v>0</v>
      </c>
      <c r="H17" s="260">
        <v>1</v>
      </c>
      <c r="I17" s="260">
        <v>0</v>
      </c>
      <c r="J17" s="260">
        <v>0</v>
      </c>
      <c r="K17" s="260">
        <v>0</v>
      </c>
      <c r="L17" s="260">
        <v>0</v>
      </c>
      <c r="M17" s="260">
        <v>0</v>
      </c>
      <c r="N17" s="260">
        <v>0</v>
      </c>
      <c r="O17" s="260">
        <v>0</v>
      </c>
      <c r="P17" s="260">
        <v>0</v>
      </c>
      <c r="Q17" s="260">
        <v>0</v>
      </c>
      <c r="R17" s="260">
        <v>0</v>
      </c>
      <c r="S17" s="260">
        <v>0</v>
      </c>
      <c r="T17" s="260">
        <v>0</v>
      </c>
      <c r="U17" s="260">
        <v>0</v>
      </c>
      <c r="V17" s="260">
        <v>0</v>
      </c>
      <c r="W17" s="260">
        <v>0</v>
      </c>
      <c r="X17" s="260">
        <v>0</v>
      </c>
      <c r="Y17" s="260">
        <v>0</v>
      </c>
      <c r="Z17" s="260">
        <v>0</v>
      </c>
      <c r="AA17" s="260">
        <v>0</v>
      </c>
      <c r="AB17" s="260">
        <v>0</v>
      </c>
      <c r="AC17" s="260">
        <v>1</v>
      </c>
      <c r="AD17" s="260">
        <v>0</v>
      </c>
      <c r="AE17" s="260">
        <v>0</v>
      </c>
      <c r="AF17" s="260">
        <v>0</v>
      </c>
      <c r="AG17" s="260">
        <v>0</v>
      </c>
      <c r="AH17" s="260">
        <v>0</v>
      </c>
      <c r="AI17" s="260">
        <v>0</v>
      </c>
      <c r="AJ17" s="260">
        <v>0</v>
      </c>
      <c r="AK17" s="260">
        <v>0</v>
      </c>
      <c r="AL17" s="260">
        <v>0</v>
      </c>
      <c r="AM17" s="260">
        <v>0</v>
      </c>
      <c r="AN17" s="260">
        <v>0</v>
      </c>
      <c r="AO17" s="260">
        <v>0</v>
      </c>
      <c r="AP17" s="261">
        <v>0</v>
      </c>
      <c r="AQ17" s="260">
        <f t="shared" si="0"/>
        <v>0</v>
      </c>
      <c r="AR17" s="260">
        <f t="shared" si="1"/>
        <v>1</v>
      </c>
      <c r="AS17" s="260">
        <f t="shared" si="2"/>
        <v>0</v>
      </c>
      <c r="AT17" s="260">
        <f t="shared" si="3"/>
        <v>0</v>
      </c>
      <c r="AU17" s="260">
        <f t="shared" si="4"/>
        <v>1</v>
      </c>
      <c r="AV17" s="260">
        <f t="shared" si="5"/>
        <v>0</v>
      </c>
      <c r="AW17" s="259">
        <f t="shared" si="6"/>
        <v>1</v>
      </c>
      <c r="AX17" s="260">
        <f t="shared" si="7"/>
        <v>0</v>
      </c>
      <c r="AY17" s="260">
        <f t="shared" si="8"/>
        <v>0</v>
      </c>
      <c r="AZ17" s="260">
        <f t="shared" si="9"/>
        <v>0</v>
      </c>
      <c r="BA17" s="260">
        <f t="shared" si="10"/>
        <v>0</v>
      </c>
      <c r="BB17" s="260">
        <f t="shared" si="11"/>
        <v>0</v>
      </c>
      <c r="BC17" s="261">
        <f t="shared" si="12"/>
        <v>0</v>
      </c>
      <c r="BD17" s="259">
        <f t="shared" si="13"/>
        <v>1</v>
      </c>
      <c r="BE17" s="260">
        <f t="shared" si="14"/>
        <v>1</v>
      </c>
      <c r="BF17" s="261">
        <f t="shared" si="15"/>
        <v>1</v>
      </c>
      <c r="BG17" s="260">
        <f t="shared" si="16"/>
        <v>2</v>
      </c>
      <c r="BH17" s="260">
        <f t="shared" si="17"/>
        <v>0</v>
      </c>
      <c r="BI17" s="260">
        <f t="shared" si="18"/>
        <v>0</v>
      </c>
      <c r="BJ17" s="260">
        <f t="shared" si="19"/>
        <v>0</v>
      </c>
      <c r="BK17" s="260">
        <f t="shared" si="20"/>
        <v>0</v>
      </c>
      <c r="BL17" s="260">
        <f t="shared" si="21"/>
        <v>0</v>
      </c>
      <c r="BM17" s="260">
        <f t="shared" si="22"/>
        <v>0</v>
      </c>
      <c r="BN17" s="259">
        <v>1</v>
      </c>
      <c r="BO17" s="260">
        <v>1</v>
      </c>
      <c r="BP17" s="261">
        <v>0</v>
      </c>
      <c r="BQ17" s="259" t="s">
        <v>80</v>
      </c>
      <c r="BR17" s="260" t="s">
        <v>81</v>
      </c>
      <c r="BS17" s="260" t="s">
        <v>855</v>
      </c>
      <c r="BT17" s="260">
        <v>22</v>
      </c>
      <c r="BU17" s="260" t="s">
        <v>1092</v>
      </c>
      <c r="BV17" s="260">
        <v>9</v>
      </c>
      <c r="BW17" s="260" t="s">
        <v>70</v>
      </c>
      <c r="BX17" s="261" t="s">
        <v>668</v>
      </c>
      <c r="BY17" s="259">
        <f>VLOOKUP(BW17,PERT_NAT_EQB_2018!$B$4:$G$35,6,FALSE)</f>
        <v>1</v>
      </c>
      <c r="BZ17" s="260">
        <f>VLOOKUP(BW17,PERT_NAT_EQB_2018!$B$4:$G$35,3,FALSE)</f>
        <v>1</v>
      </c>
      <c r="CA17" s="260">
        <f>VLOOKUP(BW17,PERT_NAT_EQB_2018!$B$4:$G$35,4,FALSE)</f>
        <v>1</v>
      </c>
      <c r="CB17" s="260">
        <f>VLOOKUP(BW17,PERT_NAT_EQB_2018!$B$4:$G$35,5,FALSE)</f>
        <v>1</v>
      </c>
      <c r="CC17" s="260">
        <f>VLOOKUP(BW17,PERT_NAT_EQB_2018!$B$4:$G$35,2,FALSE)</f>
        <v>1</v>
      </c>
      <c r="CD17" s="259">
        <v>0</v>
      </c>
      <c r="CE17" s="260">
        <f>VLOOKUP(BQ17,CARACT_PE!$A$1:$N$145,COLUMN(CARACT_PE!N:N),FALSE)</f>
        <v>19</v>
      </c>
      <c r="CF17" s="260">
        <v>5</v>
      </c>
      <c r="CG17" s="259">
        <f>VLOOKUP(BX17,PERT_NAT_EQB_2021!$B$4:$G$81,6,FALSE)</f>
        <v>1</v>
      </c>
      <c r="CH17" s="260">
        <f>VLOOKUP(BX17,PERT_NAT_EQB_2021!$B$4:$G$81,3,FALSE)</f>
        <v>1</v>
      </c>
      <c r="CI17" s="260">
        <f>VLOOKUP(BX17,PERT_NAT_EQB_2021!$B$4:$G$81,4,FALSE)</f>
        <v>1</v>
      </c>
      <c r="CJ17" s="260">
        <f>VLOOKUP(BX17,PERT_NAT_EQB_2021!$B$4:$G$81,5,FALSE)</f>
        <v>1</v>
      </c>
      <c r="CK17" s="260">
        <f>VLOOKUP(BX17,PERT_NAT_EQB_2021!$B$4:$G$81,2,FALSE)</f>
        <v>1</v>
      </c>
      <c r="CL17" s="259">
        <f t="shared" si="23"/>
        <v>1</v>
      </c>
      <c r="CM17" s="260">
        <f t="shared" si="24"/>
        <v>1</v>
      </c>
      <c r="CN17" s="260">
        <f t="shared" si="41"/>
        <v>0</v>
      </c>
      <c r="CO17" s="260">
        <f t="shared" si="42"/>
        <v>0</v>
      </c>
      <c r="CP17" s="260">
        <f t="shared" si="25"/>
        <v>1</v>
      </c>
      <c r="CQ17" s="260" t="s">
        <v>1035</v>
      </c>
      <c r="CR17" s="262">
        <v>3</v>
      </c>
      <c r="CS17" s="263">
        <v>1</v>
      </c>
      <c r="CT17" s="262">
        <v>1</v>
      </c>
      <c r="CU17" s="264">
        <v>1</v>
      </c>
      <c r="CV17" s="264"/>
      <c r="CW17" s="263"/>
      <c r="CX17" s="262"/>
      <c r="CY17" s="264" t="str">
        <f t="shared" si="26"/>
        <v/>
      </c>
      <c r="CZ17" s="264"/>
      <c r="DA17" s="264"/>
      <c r="DB17" s="264"/>
      <c r="DC17" s="264"/>
      <c r="DD17" s="264"/>
      <c r="DE17" s="264"/>
      <c r="DF17" s="264"/>
      <c r="DG17" s="264"/>
      <c r="DH17" s="262">
        <v>1</v>
      </c>
      <c r="DI17" s="264">
        <f t="shared" si="27"/>
        <v>1</v>
      </c>
      <c r="DJ17" s="264">
        <v>1</v>
      </c>
      <c r="DK17" s="264"/>
      <c r="DL17" s="264"/>
      <c r="DM17" s="264"/>
      <c r="DN17" s="264">
        <v>1</v>
      </c>
      <c r="DO17" s="264"/>
      <c r="DP17" s="264"/>
      <c r="DQ17" s="264">
        <v>1</v>
      </c>
      <c r="DR17" s="262"/>
      <c r="DS17" s="264" t="str">
        <f t="shared" si="28"/>
        <v/>
      </c>
      <c r="DT17" s="264"/>
      <c r="DU17" s="264"/>
      <c r="DV17" s="264"/>
      <c r="DW17" s="264"/>
      <c r="DX17" s="264"/>
      <c r="DY17" s="264"/>
      <c r="DZ17" s="264"/>
      <c r="EA17" s="264"/>
      <c r="EB17" s="262"/>
      <c r="EC17" s="264" t="str">
        <f t="shared" si="29"/>
        <v/>
      </c>
      <c r="ED17" s="264"/>
      <c r="EE17" s="264"/>
      <c r="EF17" s="264"/>
      <c r="EG17" s="264"/>
      <c r="EH17" s="264"/>
      <c r="EI17" s="264"/>
      <c r="EJ17" s="264"/>
      <c r="EK17" s="264"/>
      <c r="EL17" s="262">
        <v>1</v>
      </c>
      <c r="EM17" s="264">
        <f t="shared" si="45"/>
        <v>1</v>
      </c>
      <c r="EN17" s="264">
        <v>1</v>
      </c>
      <c r="EO17" s="264"/>
      <c r="EP17" s="264"/>
      <c r="EQ17" s="264"/>
      <c r="ER17" s="264">
        <v>1</v>
      </c>
      <c r="ES17" s="264"/>
      <c r="ET17" s="264"/>
      <c r="EU17" s="264"/>
      <c r="EV17" s="262"/>
      <c r="EW17" s="264" t="str">
        <f t="shared" si="31"/>
        <v/>
      </c>
      <c r="EX17" s="264"/>
      <c r="EY17" s="264"/>
      <c r="EZ17" s="264"/>
      <c r="FA17" s="264"/>
      <c r="FB17" s="264"/>
      <c r="FC17" s="264"/>
      <c r="FD17" s="264"/>
      <c r="FE17" s="264"/>
      <c r="FF17" s="265">
        <f t="shared" si="32"/>
        <v>0</v>
      </c>
      <c r="FG17" s="264">
        <f t="shared" si="33"/>
        <v>1</v>
      </c>
      <c r="FH17" s="264">
        <f t="shared" si="46"/>
        <v>0</v>
      </c>
      <c r="FI17" s="264">
        <f t="shared" si="47"/>
        <v>0</v>
      </c>
      <c r="FJ17" s="264">
        <f t="shared" si="38"/>
        <v>0</v>
      </c>
      <c r="FK17" s="264">
        <f t="shared" si="48"/>
        <v>0</v>
      </c>
      <c r="FL17" s="264">
        <v>2</v>
      </c>
      <c r="FM17" s="264">
        <v>2</v>
      </c>
      <c r="FN17" s="264">
        <v>1</v>
      </c>
      <c r="FO17" s="264">
        <v>0</v>
      </c>
      <c r="FP17" s="264">
        <v>0</v>
      </c>
      <c r="FQ17" s="264">
        <v>2</v>
      </c>
      <c r="FR17" s="264">
        <v>1</v>
      </c>
      <c r="FS17" s="264">
        <v>1</v>
      </c>
      <c r="FT17" s="264">
        <v>1</v>
      </c>
      <c r="FU17" s="264">
        <v>1</v>
      </c>
      <c r="FV17" s="264"/>
      <c r="FW17" s="264"/>
      <c r="FX17" s="264">
        <v>1</v>
      </c>
      <c r="FY17" s="264">
        <v>1</v>
      </c>
      <c r="FZ17" s="264">
        <f t="shared" si="49"/>
        <v>2</v>
      </c>
      <c r="GA17" s="264">
        <f t="shared" si="50"/>
        <v>2</v>
      </c>
      <c r="GB17" s="264">
        <f t="shared" si="51"/>
        <v>0</v>
      </c>
      <c r="GC17" s="264">
        <f t="shared" si="52"/>
        <v>0</v>
      </c>
      <c r="GD17" s="264">
        <f t="shared" si="53"/>
        <v>0</v>
      </c>
      <c r="GE17" s="264">
        <f t="shared" si="54"/>
        <v>2</v>
      </c>
      <c r="GF17" s="264">
        <f t="shared" si="55"/>
        <v>0</v>
      </c>
      <c r="GG17" s="264">
        <f t="shared" si="56"/>
        <v>0</v>
      </c>
      <c r="GH17" s="264">
        <f t="shared" si="57"/>
        <v>1</v>
      </c>
      <c r="GI17" s="78">
        <v>1</v>
      </c>
      <c r="GJ17" s="78"/>
      <c r="GK17" s="75" t="s">
        <v>955</v>
      </c>
      <c r="GL17" s="259">
        <v>4</v>
      </c>
      <c r="GM17" s="260">
        <v>1</v>
      </c>
      <c r="GN17" s="260">
        <v>1</v>
      </c>
      <c r="GO17" s="260">
        <v>1</v>
      </c>
      <c r="GP17" s="260">
        <v>1</v>
      </c>
      <c r="GQ17" s="260">
        <v>1</v>
      </c>
      <c r="GR17" s="260">
        <v>1</v>
      </c>
      <c r="GS17" s="260">
        <v>1</v>
      </c>
      <c r="GT17" s="260">
        <v>4</v>
      </c>
      <c r="GU17" s="260">
        <v>4</v>
      </c>
      <c r="GV17" s="260">
        <v>4</v>
      </c>
      <c r="GW17" s="260">
        <v>1</v>
      </c>
      <c r="GX17" s="260">
        <v>4</v>
      </c>
      <c r="GY17" s="260">
        <v>1</v>
      </c>
      <c r="GZ17" s="260" t="str">
        <f>VLOOKUP(BQ17,CARACT_PE!$A$2:$H$145,8,0)</f>
        <v>MEFM</v>
      </c>
    </row>
    <row r="18" spans="1:208" s="260" customFormat="1" ht="12.75" customHeight="1" x14ac:dyDescent="0.2">
      <c r="A18" s="259">
        <v>0</v>
      </c>
      <c r="B18" s="260">
        <v>0</v>
      </c>
      <c r="C18" s="260">
        <v>0</v>
      </c>
      <c r="D18" s="260">
        <v>0</v>
      </c>
      <c r="E18" s="260">
        <v>0</v>
      </c>
      <c r="F18" s="260">
        <v>0</v>
      </c>
      <c r="G18" s="260">
        <v>0</v>
      </c>
      <c r="H18" s="260">
        <v>1</v>
      </c>
      <c r="I18" s="260">
        <v>1</v>
      </c>
      <c r="J18" s="260">
        <v>0</v>
      </c>
      <c r="K18" s="260">
        <v>0</v>
      </c>
      <c r="L18" s="260">
        <v>0</v>
      </c>
      <c r="M18" s="260">
        <v>0</v>
      </c>
      <c r="N18" s="260">
        <v>1</v>
      </c>
      <c r="O18" s="260">
        <v>0</v>
      </c>
      <c r="P18" s="260">
        <v>0</v>
      </c>
      <c r="Q18" s="260">
        <v>0</v>
      </c>
      <c r="R18" s="260">
        <v>0</v>
      </c>
      <c r="S18" s="260">
        <v>0</v>
      </c>
      <c r="T18" s="260">
        <v>0</v>
      </c>
      <c r="U18" s="260">
        <v>0</v>
      </c>
      <c r="V18" s="260">
        <v>0</v>
      </c>
      <c r="W18" s="260">
        <v>0</v>
      </c>
      <c r="X18" s="260">
        <v>0</v>
      </c>
      <c r="Y18" s="260">
        <v>0</v>
      </c>
      <c r="Z18" s="260">
        <v>0</v>
      </c>
      <c r="AA18" s="260">
        <v>0</v>
      </c>
      <c r="AB18" s="260">
        <v>0</v>
      </c>
      <c r="AC18" s="260">
        <v>1</v>
      </c>
      <c r="AD18" s="260">
        <v>0</v>
      </c>
      <c r="AE18" s="260">
        <v>0</v>
      </c>
      <c r="AF18" s="260">
        <v>0</v>
      </c>
      <c r="AG18" s="260">
        <v>0</v>
      </c>
      <c r="AH18" s="260">
        <v>0</v>
      </c>
      <c r="AI18" s="260">
        <v>0</v>
      </c>
      <c r="AJ18" s="260">
        <v>0</v>
      </c>
      <c r="AK18" s="260">
        <v>0</v>
      </c>
      <c r="AL18" s="260">
        <v>0</v>
      </c>
      <c r="AM18" s="260">
        <v>0</v>
      </c>
      <c r="AN18" s="260">
        <v>0</v>
      </c>
      <c r="AO18" s="260">
        <v>0</v>
      </c>
      <c r="AP18" s="261">
        <v>0</v>
      </c>
      <c r="AQ18" s="260">
        <f t="shared" si="0"/>
        <v>0</v>
      </c>
      <c r="AR18" s="260">
        <f t="shared" si="1"/>
        <v>1</v>
      </c>
      <c r="AS18" s="260">
        <f t="shared" si="2"/>
        <v>0</v>
      </c>
      <c r="AT18" s="260">
        <f t="shared" si="3"/>
        <v>0</v>
      </c>
      <c r="AU18" s="260">
        <f t="shared" si="4"/>
        <v>1</v>
      </c>
      <c r="AV18" s="260">
        <f t="shared" si="5"/>
        <v>0</v>
      </c>
      <c r="AW18" s="259">
        <f t="shared" si="6"/>
        <v>1</v>
      </c>
      <c r="AX18" s="260">
        <f t="shared" si="7"/>
        <v>0</v>
      </c>
      <c r="AY18" s="260">
        <f t="shared" si="8"/>
        <v>0</v>
      </c>
      <c r="AZ18" s="260">
        <f t="shared" si="9"/>
        <v>0</v>
      </c>
      <c r="BA18" s="260">
        <f t="shared" si="10"/>
        <v>0</v>
      </c>
      <c r="BB18" s="260">
        <f t="shared" si="11"/>
        <v>0</v>
      </c>
      <c r="BC18" s="261">
        <f t="shared" si="12"/>
        <v>0</v>
      </c>
      <c r="BD18" s="259">
        <f t="shared" si="13"/>
        <v>1</v>
      </c>
      <c r="BE18" s="260">
        <f t="shared" si="14"/>
        <v>1</v>
      </c>
      <c r="BF18" s="261">
        <f t="shared" si="15"/>
        <v>1</v>
      </c>
      <c r="BG18" s="260">
        <f t="shared" si="16"/>
        <v>2</v>
      </c>
      <c r="BH18" s="260">
        <f t="shared" si="17"/>
        <v>1</v>
      </c>
      <c r="BI18" s="260">
        <f t="shared" si="18"/>
        <v>0</v>
      </c>
      <c r="BJ18" s="260">
        <f t="shared" si="19"/>
        <v>0</v>
      </c>
      <c r="BK18" s="260">
        <f t="shared" si="20"/>
        <v>0</v>
      </c>
      <c r="BL18" s="260">
        <f t="shared" si="21"/>
        <v>0</v>
      </c>
      <c r="BM18" s="260">
        <f t="shared" si="22"/>
        <v>1</v>
      </c>
      <c r="BN18" s="259">
        <v>0</v>
      </c>
      <c r="BO18" s="260">
        <v>1</v>
      </c>
      <c r="BP18" s="261">
        <v>0</v>
      </c>
      <c r="BQ18" s="259" t="s">
        <v>83</v>
      </c>
      <c r="BR18" s="260" t="s">
        <v>84</v>
      </c>
      <c r="BS18" s="260" t="s">
        <v>856</v>
      </c>
      <c r="BT18" s="260">
        <v>22</v>
      </c>
      <c r="BU18" s="260" t="s">
        <v>1092</v>
      </c>
      <c r="BV18" s="260">
        <v>9</v>
      </c>
      <c r="BW18" s="260" t="s">
        <v>70</v>
      </c>
      <c r="BX18" s="261" t="s">
        <v>658</v>
      </c>
      <c r="BY18" s="259">
        <f>VLOOKUP(BW18,PERT_NAT_EQB_2018!$B$4:$G$35,6,FALSE)</f>
        <v>1</v>
      </c>
      <c r="BZ18" s="260">
        <f>VLOOKUP(BW18,PERT_NAT_EQB_2018!$B$4:$G$35,3,FALSE)</f>
        <v>1</v>
      </c>
      <c r="CA18" s="260">
        <f>VLOOKUP(BW18,PERT_NAT_EQB_2018!$B$4:$G$35,4,FALSE)</f>
        <v>1</v>
      </c>
      <c r="CB18" s="260">
        <f>VLOOKUP(BW18,PERT_NAT_EQB_2018!$B$4:$G$35,5,FALSE)</f>
        <v>1</v>
      </c>
      <c r="CC18" s="260">
        <f>VLOOKUP(BW18,PERT_NAT_EQB_2018!$B$4:$G$35,2,FALSE)</f>
        <v>1</v>
      </c>
      <c r="CD18" s="259">
        <v>0</v>
      </c>
      <c r="CE18" s="260">
        <f>VLOOKUP(BQ18,CARACT_PE!$A$1:$N$145,COLUMN(CARACT_PE!N:N),FALSE)</f>
        <v>215</v>
      </c>
      <c r="CF18" s="260">
        <v>2</v>
      </c>
      <c r="CG18" s="259">
        <f>VLOOKUP(BX18,PERT_NAT_EQB_2021!$B$4:$G$81,6,FALSE)</f>
        <v>1</v>
      </c>
      <c r="CH18" s="260">
        <f>VLOOKUP(BX18,PERT_NAT_EQB_2021!$B$4:$G$81,3,FALSE)</f>
        <v>1</v>
      </c>
      <c r="CI18" s="260">
        <f>VLOOKUP(BX18,PERT_NAT_EQB_2021!$B$4:$G$81,4,FALSE)</f>
        <v>0</v>
      </c>
      <c r="CJ18" s="260">
        <f>VLOOKUP(BX18,PERT_NAT_EQB_2021!$B$4:$G$81,5,FALSE)</f>
        <v>0</v>
      </c>
      <c r="CK18" s="260">
        <f>VLOOKUP(BX18,PERT_NAT_EQB_2021!$B$4:$G$81,2,FALSE)</f>
        <v>1</v>
      </c>
      <c r="CL18" s="259">
        <f t="shared" si="23"/>
        <v>1</v>
      </c>
      <c r="CM18" s="260">
        <f t="shared" si="24"/>
        <v>1</v>
      </c>
      <c r="CN18" s="260">
        <v>1</v>
      </c>
      <c r="CO18" s="260">
        <v>1</v>
      </c>
      <c r="CP18" s="260">
        <f t="shared" si="25"/>
        <v>1</v>
      </c>
      <c r="CQ18" s="260" t="s">
        <v>1037</v>
      </c>
      <c r="CR18" s="262">
        <v>3</v>
      </c>
      <c r="CS18" s="263">
        <v>1</v>
      </c>
      <c r="CT18" s="262">
        <v>0</v>
      </c>
      <c r="CU18" s="264">
        <v>1</v>
      </c>
      <c r="CV18" s="264">
        <v>1</v>
      </c>
      <c r="CW18" s="263"/>
      <c r="CX18" s="262"/>
      <c r="CY18" s="264" t="str">
        <f t="shared" si="26"/>
        <v/>
      </c>
      <c r="CZ18" s="264"/>
      <c r="DA18" s="264"/>
      <c r="DB18" s="264"/>
      <c r="DC18" s="264"/>
      <c r="DD18" s="264"/>
      <c r="DE18" s="264"/>
      <c r="DF18" s="264"/>
      <c r="DG18" s="264"/>
      <c r="DH18" s="262">
        <v>1</v>
      </c>
      <c r="DI18" s="264" t="str">
        <f t="shared" si="27"/>
        <v/>
      </c>
      <c r="DJ18" s="264">
        <v>1</v>
      </c>
      <c r="DK18" s="264"/>
      <c r="DL18" s="264">
        <v>1</v>
      </c>
      <c r="DM18" s="264">
        <v>1</v>
      </c>
      <c r="DN18" s="264">
        <v>1</v>
      </c>
      <c r="DO18" s="264">
        <v>1</v>
      </c>
      <c r="DP18" s="264"/>
      <c r="DQ18" s="264"/>
      <c r="DR18" s="262"/>
      <c r="DS18" s="264" t="str">
        <f t="shared" si="28"/>
        <v/>
      </c>
      <c r="DT18" s="264"/>
      <c r="DU18" s="264"/>
      <c r="DV18" s="264"/>
      <c r="DW18" s="264"/>
      <c r="DX18" s="264"/>
      <c r="DY18" s="264"/>
      <c r="DZ18" s="264"/>
      <c r="EA18" s="264"/>
      <c r="EB18" s="262"/>
      <c r="EC18" s="264" t="str">
        <f t="shared" si="29"/>
        <v/>
      </c>
      <c r="ED18" s="264"/>
      <c r="EE18" s="264"/>
      <c r="EF18" s="264"/>
      <c r="EG18" s="264"/>
      <c r="EH18" s="264"/>
      <c r="EI18" s="264"/>
      <c r="EJ18" s="264"/>
      <c r="EK18" s="264"/>
      <c r="EL18" s="262">
        <v>1</v>
      </c>
      <c r="EM18" s="264" t="str">
        <f t="shared" si="45"/>
        <v/>
      </c>
      <c r="EN18" s="264">
        <v>1</v>
      </c>
      <c r="EO18" s="264">
        <v>1</v>
      </c>
      <c r="EP18" s="264">
        <v>1</v>
      </c>
      <c r="EQ18" s="264">
        <v>1</v>
      </c>
      <c r="ER18" s="264">
        <v>1</v>
      </c>
      <c r="ES18" s="264"/>
      <c r="ET18" s="264"/>
      <c r="EU18" s="264"/>
      <c r="EV18" s="262"/>
      <c r="EW18" s="264" t="str">
        <f t="shared" si="31"/>
        <v/>
      </c>
      <c r="EX18" s="264"/>
      <c r="EY18" s="264"/>
      <c r="EZ18" s="264"/>
      <c r="FA18" s="264"/>
      <c r="FB18" s="264"/>
      <c r="FC18" s="264"/>
      <c r="FD18" s="264"/>
      <c r="FE18" s="264"/>
      <c r="FF18" s="265">
        <f t="shared" si="32"/>
        <v>0</v>
      </c>
      <c r="FG18" s="264">
        <f t="shared" si="33"/>
        <v>1</v>
      </c>
      <c r="FH18" s="264">
        <f t="shared" si="46"/>
        <v>0</v>
      </c>
      <c r="FI18" s="264">
        <f t="shared" si="47"/>
        <v>0</v>
      </c>
      <c r="FJ18" s="264">
        <f t="shared" si="38"/>
        <v>0</v>
      </c>
      <c r="FK18" s="264">
        <f t="shared" si="48"/>
        <v>0</v>
      </c>
      <c r="FL18" s="264">
        <v>2</v>
      </c>
      <c r="FM18" s="264">
        <v>2</v>
      </c>
      <c r="FN18" s="264">
        <v>1</v>
      </c>
      <c r="FO18" s="264">
        <v>2</v>
      </c>
      <c r="FP18" s="264">
        <v>2</v>
      </c>
      <c r="FQ18" s="264">
        <v>2</v>
      </c>
      <c r="FR18" s="264">
        <v>1</v>
      </c>
      <c r="FS18" s="264">
        <v>1</v>
      </c>
      <c r="FT18" s="264"/>
      <c r="FU18" s="264"/>
      <c r="FV18" s="264"/>
      <c r="FW18" s="264"/>
      <c r="FX18" s="264"/>
      <c r="FY18" s="264"/>
      <c r="FZ18" s="264">
        <f t="shared" si="49"/>
        <v>2</v>
      </c>
      <c r="GA18" s="264">
        <f t="shared" si="50"/>
        <v>0</v>
      </c>
      <c r="GB18" s="264">
        <f t="shared" si="51"/>
        <v>1</v>
      </c>
      <c r="GC18" s="264">
        <f t="shared" si="52"/>
        <v>2</v>
      </c>
      <c r="GD18" s="264">
        <f t="shared" si="53"/>
        <v>2</v>
      </c>
      <c r="GE18" s="264">
        <f t="shared" si="54"/>
        <v>2</v>
      </c>
      <c r="GF18" s="264">
        <f t="shared" si="55"/>
        <v>1</v>
      </c>
      <c r="GG18" s="264">
        <f t="shared" si="56"/>
        <v>0</v>
      </c>
      <c r="GH18" s="264">
        <f t="shared" si="57"/>
        <v>0</v>
      </c>
      <c r="GI18" s="78"/>
      <c r="GJ18" s="78"/>
      <c r="GK18" s="75" t="s">
        <v>953</v>
      </c>
      <c r="GL18" s="259">
        <v>4</v>
      </c>
      <c r="GM18" s="260">
        <v>1</v>
      </c>
      <c r="GN18" s="260">
        <v>1</v>
      </c>
      <c r="GO18" s="260">
        <v>1</v>
      </c>
      <c r="GP18" s="260">
        <v>1</v>
      </c>
      <c r="GQ18" s="260">
        <v>1</v>
      </c>
      <c r="GR18" s="260">
        <v>1</v>
      </c>
      <c r="GS18" s="260">
        <v>1</v>
      </c>
      <c r="GZ18" s="260" t="str">
        <f>VLOOKUP(BQ18,CARACT_PE!$A$2:$H$145,8,0)</f>
        <v>MEFM</v>
      </c>
    </row>
    <row r="19" spans="1:208" s="260" customFormat="1" ht="12.75" customHeight="1" x14ac:dyDescent="0.2">
      <c r="A19" s="259">
        <v>1</v>
      </c>
      <c r="B19" s="260">
        <v>0</v>
      </c>
      <c r="C19" s="260">
        <v>1</v>
      </c>
      <c r="D19" s="260">
        <v>1</v>
      </c>
      <c r="E19" s="260">
        <v>0</v>
      </c>
      <c r="F19" s="260">
        <v>0</v>
      </c>
      <c r="G19" s="260">
        <v>1</v>
      </c>
      <c r="H19" s="260">
        <v>0</v>
      </c>
      <c r="I19" s="260">
        <v>0</v>
      </c>
      <c r="J19" s="260">
        <v>0</v>
      </c>
      <c r="K19" s="260">
        <v>0</v>
      </c>
      <c r="L19" s="260">
        <v>0</v>
      </c>
      <c r="M19" s="260">
        <v>0</v>
      </c>
      <c r="N19" s="260">
        <v>0</v>
      </c>
      <c r="O19" s="260">
        <v>0</v>
      </c>
      <c r="P19" s="260">
        <v>0</v>
      </c>
      <c r="Q19" s="260">
        <v>0</v>
      </c>
      <c r="R19" s="260">
        <v>0</v>
      </c>
      <c r="S19" s="260">
        <v>0</v>
      </c>
      <c r="T19" s="260">
        <v>0</v>
      </c>
      <c r="U19" s="260">
        <v>0</v>
      </c>
      <c r="V19" s="260">
        <v>1</v>
      </c>
      <c r="W19" s="260">
        <v>0</v>
      </c>
      <c r="X19" s="260">
        <v>1</v>
      </c>
      <c r="Y19" s="260">
        <v>1</v>
      </c>
      <c r="Z19" s="260">
        <v>0</v>
      </c>
      <c r="AA19" s="260">
        <v>0</v>
      </c>
      <c r="AB19" s="260">
        <v>0</v>
      </c>
      <c r="AC19" s="260">
        <v>0</v>
      </c>
      <c r="AD19" s="260">
        <v>0</v>
      </c>
      <c r="AE19" s="260">
        <v>0</v>
      </c>
      <c r="AF19" s="260">
        <v>0</v>
      </c>
      <c r="AG19" s="260">
        <v>0</v>
      </c>
      <c r="AH19" s="260">
        <v>0</v>
      </c>
      <c r="AI19" s="260">
        <v>0</v>
      </c>
      <c r="AJ19" s="260">
        <v>0</v>
      </c>
      <c r="AK19" s="260">
        <v>0</v>
      </c>
      <c r="AL19" s="260">
        <v>0</v>
      </c>
      <c r="AM19" s="260">
        <v>0</v>
      </c>
      <c r="AN19" s="260">
        <v>0</v>
      </c>
      <c r="AO19" s="260">
        <v>0</v>
      </c>
      <c r="AP19" s="261">
        <v>0</v>
      </c>
      <c r="AQ19" s="260">
        <f t="shared" si="0"/>
        <v>1</v>
      </c>
      <c r="AR19" s="260">
        <f t="shared" si="1"/>
        <v>0</v>
      </c>
      <c r="AS19" s="260">
        <f t="shared" si="2"/>
        <v>0</v>
      </c>
      <c r="AT19" s="260">
        <f t="shared" si="3"/>
        <v>1</v>
      </c>
      <c r="AU19" s="260">
        <f t="shared" si="4"/>
        <v>0</v>
      </c>
      <c r="AV19" s="260">
        <f t="shared" si="5"/>
        <v>0</v>
      </c>
      <c r="AW19" s="259">
        <f t="shared" si="6"/>
        <v>1</v>
      </c>
      <c r="AX19" s="260">
        <f t="shared" si="7"/>
        <v>0</v>
      </c>
      <c r="AY19" s="260">
        <f t="shared" si="8"/>
        <v>1</v>
      </c>
      <c r="AZ19" s="260">
        <f t="shared" si="9"/>
        <v>1</v>
      </c>
      <c r="BA19" s="260">
        <f t="shared" si="10"/>
        <v>0</v>
      </c>
      <c r="BB19" s="260">
        <f t="shared" si="11"/>
        <v>0</v>
      </c>
      <c r="BC19" s="261">
        <f t="shared" si="12"/>
        <v>0</v>
      </c>
      <c r="BD19" s="259">
        <f t="shared" si="13"/>
        <v>1</v>
      </c>
      <c r="BE19" s="260">
        <f t="shared" si="14"/>
        <v>1</v>
      </c>
      <c r="BF19" s="261">
        <f t="shared" si="15"/>
        <v>3</v>
      </c>
      <c r="BG19" s="260">
        <f t="shared" si="16"/>
        <v>2</v>
      </c>
      <c r="BH19" s="260">
        <f t="shared" si="17"/>
        <v>0</v>
      </c>
      <c r="BI19" s="260">
        <f t="shared" si="18"/>
        <v>2</v>
      </c>
      <c r="BJ19" s="260">
        <f t="shared" si="19"/>
        <v>2</v>
      </c>
      <c r="BK19" s="260">
        <f t="shared" si="20"/>
        <v>0</v>
      </c>
      <c r="BL19" s="260">
        <f t="shared" si="21"/>
        <v>0</v>
      </c>
      <c r="BM19" s="260">
        <f t="shared" si="22"/>
        <v>1</v>
      </c>
      <c r="BN19" s="259">
        <v>0</v>
      </c>
      <c r="BO19" s="260">
        <v>1</v>
      </c>
      <c r="BP19" s="261">
        <v>0</v>
      </c>
      <c r="BQ19" s="259" t="s">
        <v>86</v>
      </c>
      <c r="BR19" s="260" t="s">
        <v>87</v>
      </c>
      <c r="BS19" s="260" t="s">
        <v>857</v>
      </c>
      <c r="BT19" s="260">
        <v>22</v>
      </c>
      <c r="BU19" s="260" t="s">
        <v>1092</v>
      </c>
      <c r="BV19" s="260">
        <v>9</v>
      </c>
      <c r="BW19" s="260" t="s">
        <v>45</v>
      </c>
      <c r="BX19" s="261" t="s">
        <v>669</v>
      </c>
      <c r="BY19" s="259">
        <f>VLOOKUP(BW19,PERT_NAT_EQB_2018!$B$4:$G$35,6,FALSE)</f>
        <v>1</v>
      </c>
      <c r="BZ19" s="260">
        <f>VLOOKUP(BW19,PERT_NAT_EQB_2018!$B$4:$G$35,3,FALSE)</f>
        <v>1</v>
      </c>
      <c r="CA19" s="260">
        <f>VLOOKUP(BW19,PERT_NAT_EQB_2018!$B$4:$G$35,4,FALSE)</f>
        <v>1</v>
      </c>
      <c r="CB19" s="260">
        <f>VLOOKUP(BW19,PERT_NAT_EQB_2018!$B$4:$G$35,5,FALSE)</f>
        <v>1</v>
      </c>
      <c r="CC19" s="260">
        <f>VLOOKUP(BW19,PERT_NAT_EQB_2018!$B$4:$G$35,2,FALSE)</f>
        <v>1</v>
      </c>
      <c r="CD19" s="173">
        <v>1</v>
      </c>
      <c r="CE19" s="260">
        <f>VLOOKUP(BQ19,CARACT_PE!$A$1:$N$145,COLUMN(CARACT_PE!N:N),FALSE)</f>
        <v>134</v>
      </c>
      <c r="CF19" s="260">
        <v>0</v>
      </c>
      <c r="CG19" s="259">
        <f>VLOOKUP(BX19,PERT_NAT_EQB_2021!$B$4:$G$81,6,FALSE)</f>
        <v>1</v>
      </c>
      <c r="CH19" s="260">
        <f>VLOOKUP(BX19,PERT_NAT_EQB_2021!$B$4:$G$81,3,FALSE)</f>
        <v>1</v>
      </c>
      <c r="CI19" s="260">
        <f>VLOOKUP(BX19,PERT_NAT_EQB_2021!$B$4:$G$81,4,FALSE)</f>
        <v>0</v>
      </c>
      <c r="CJ19" s="260">
        <f>VLOOKUP(BX19,PERT_NAT_EQB_2021!$B$4:$G$81,5,FALSE)</f>
        <v>0</v>
      </c>
      <c r="CK19" s="260">
        <f>VLOOKUP(BX19,PERT_NAT_EQB_2021!$B$4:$G$81,2,FALSE)</f>
        <v>1</v>
      </c>
      <c r="CL19" s="259">
        <f t="shared" si="23"/>
        <v>1</v>
      </c>
      <c r="CM19" s="260">
        <f t="shared" si="24"/>
        <v>0</v>
      </c>
      <c r="CN19" s="260">
        <f t="shared" ref="CN19:CO24" si="58">IF($CD19=1,0,IF($CF19&gt;2,0,CI19))</f>
        <v>0</v>
      </c>
      <c r="CO19" s="260">
        <f t="shared" si="58"/>
        <v>0</v>
      </c>
      <c r="CP19" s="260">
        <f t="shared" si="25"/>
        <v>1</v>
      </c>
      <c r="CR19" s="262">
        <v>3</v>
      </c>
      <c r="CS19" s="263">
        <v>0</v>
      </c>
      <c r="CT19" s="262">
        <v>0</v>
      </c>
      <c r="CU19" s="264">
        <v>0</v>
      </c>
      <c r="CV19" s="264"/>
      <c r="CW19" s="263">
        <v>1</v>
      </c>
      <c r="CX19" s="262"/>
      <c r="CY19" s="264" t="str">
        <f t="shared" si="26"/>
        <v/>
      </c>
      <c r="CZ19" s="264"/>
      <c r="DA19" s="264"/>
      <c r="DB19" s="264"/>
      <c r="DC19" s="264"/>
      <c r="DD19" s="264"/>
      <c r="DE19" s="264"/>
      <c r="DF19" s="264"/>
      <c r="DG19" s="264"/>
      <c r="DH19" s="288">
        <v>0</v>
      </c>
      <c r="DI19" s="188" t="str">
        <f t="shared" si="27"/>
        <v/>
      </c>
      <c r="DJ19" s="188">
        <v>0</v>
      </c>
      <c r="DK19" s="188"/>
      <c r="DL19" s="188"/>
      <c r="DM19" s="188"/>
      <c r="DN19" s="188">
        <v>0</v>
      </c>
      <c r="DO19" s="264"/>
      <c r="DP19" s="264"/>
      <c r="DQ19" s="264"/>
      <c r="DR19" s="262"/>
      <c r="DS19" s="264" t="str">
        <f t="shared" si="28"/>
        <v/>
      </c>
      <c r="DT19" s="264"/>
      <c r="DU19" s="264"/>
      <c r="DV19" s="264"/>
      <c r="DW19" s="264"/>
      <c r="DX19" s="264"/>
      <c r="DY19" s="264"/>
      <c r="DZ19" s="264"/>
      <c r="EA19" s="264"/>
      <c r="EB19" s="262"/>
      <c r="EC19" s="264" t="str">
        <f t="shared" si="29"/>
        <v/>
      </c>
      <c r="ED19" s="264"/>
      <c r="EE19" s="264"/>
      <c r="EF19" s="264"/>
      <c r="EG19" s="264"/>
      <c r="EH19" s="264"/>
      <c r="EI19" s="264"/>
      <c r="EJ19" s="264"/>
      <c r="EK19" s="264"/>
      <c r="EL19" s="262"/>
      <c r="EM19" s="264" t="str">
        <f t="shared" si="45"/>
        <v/>
      </c>
      <c r="EN19" s="264"/>
      <c r="EO19" s="264"/>
      <c r="EP19" s="264"/>
      <c r="EQ19" s="264"/>
      <c r="ER19" s="264"/>
      <c r="ES19" s="264"/>
      <c r="ET19" s="264"/>
      <c r="EU19" s="264"/>
      <c r="EV19" s="262"/>
      <c r="EW19" s="264" t="str">
        <f t="shared" si="31"/>
        <v/>
      </c>
      <c r="EX19" s="264"/>
      <c r="EY19" s="264"/>
      <c r="EZ19" s="264"/>
      <c r="FA19" s="264"/>
      <c r="FB19" s="264"/>
      <c r="FC19" s="264"/>
      <c r="FD19" s="264"/>
      <c r="FE19" s="264"/>
      <c r="FF19" s="265">
        <f t="shared" si="32"/>
        <v>0</v>
      </c>
      <c r="FG19" s="264">
        <f t="shared" si="33"/>
        <v>0</v>
      </c>
      <c r="FH19" s="264">
        <f t="shared" si="46"/>
        <v>0</v>
      </c>
      <c r="FI19" s="264">
        <f t="shared" si="47"/>
        <v>0</v>
      </c>
      <c r="FJ19" s="264">
        <f t="shared" si="38"/>
        <v>0</v>
      </c>
      <c r="FK19" s="264">
        <f t="shared" si="48"/>
        <v>0</v>
      </c>
      <c r="FL19" s="264">
        <v>1</v>
      </c>
      <c r="FM19" s="264">
        <v>1</v>
      </c>
      <c r="FN19" s="264">
        <v>0</v>
      </c>
      <c r="FO19" s="264">
        <v>0</v>
      </c>
      <c r="FP19" s="264">
        <v>0</v>
      </c>
      <c r="FQ19" s="264">
        <v>1</v>
      </c>
      <c r="FR19" s="264">
        <v>0</v>
      </c>
      <c r="FS19" s="264">
        <v>0</v>
      </c>
      <c r="FT19" s="264"/>
      <c r="FU19" s="264"/>
      <c r="FV19" s="264"/>
      <c r="FW19" s="264"/>
      <c r="FX19" s="264"/>
      <c r="FY19" s="264"/>
      <c r="FZ19" s="264">
        <f t="shared" si="49"/>
        <v>0</v>
      </c>
      <c r="GA19" s="264">
        <f t="shared" si="50"/>
        <v>0</v>
      </c>
      <c r="GB19" s="264">
        <f t="shared" si="51"/>
        <v>0</v>
      </c>
      <c r="GC19" s="264">
        <f t="shared" si="52"/>
        <v>0</v>
      </c>
      <c r="GD19" s="264">
        <f t="shared" si="53"/>
        <v>0</v>
      </c>
      <c r="GE19" s="264">
        <f t="shared" si="54"/>
        <v>0</v>
      </c>
      <c r="GF19" s="264">
        <f t="shared" si="55"/>
        <v>0</v>
      </c>
      <c r="GG19" s="264">
        <f t="shared" si="56"/>
        <v>0</v>
      </c>
      <c r="GH19" s="264">
        <f t="shared" si="57"/>
        <v>0</v>
      </c>
      <c r="GI19" s="78"/>
      <c r="GJ19" s="78"/>
      <c r="GK19" s="75" t="s">
        <v>1175</v>
      </c>
      <c r="GL19" s="259">
        <v>4</v>
      </c>
      <c r="GM19" s="260">
        <v>1</v>
      </c>
      <c r="GN19" s="260">
        <v>1</v>
      </c>
      <c r="GO19" s="260">
        <v>1</v>
      </c>
      <c r="GP19" s="260">
        <v>1</v>
      </c>
      <c r="GQ19" s="260">
        <v>1</v>
      </c>
      <c r="GR19" s="260">
        <v>1</v>
      </c>
      <c r="GS19" s="260">
        <v>1</v>
      </c>
      <c r="GZ19" s="260" t="str">
        <f>VLOOKUP(BQ19,CARACT_PE!$A$2:$H$145,8,0)</f>
        <v>MEFM</v>
      </c>
    </row>
    <row r="20" spans="1:208" s="260" customFormat="1" ht="12.75" customHeight="1" x14ac:dyDescent="0.2">
      <c r="A20" s="259">
        <v>0</v>
      </c>
      <c r="B20" s="260">
        <v>0</v>
      </c>
      <c r="C20" s="260">
        <v>0</v>
      </c>
      <c r="D20" s="260">
        <v>0</v>
      </c>
      <c r="E20" s="260">
        <v>0</v>
      </c>
      <c r="F20" s="260">
        <v>0</v>
      </c>
      <c r="G20" s="260">
        <v>0</v>
      </c>
      <c r="H20" s="260">
        <v>1</v>
      </c>
      <c r="I20" s="260">
        <v>1</v>
      </c>
      <c r="J20" s="260">
        <v>0</v>
      </c>
      <c r="K20" s="260">
        <v>0</v>
      </c>
      <c r="L20" s="260">
        <v>0</v>
      </c>
      <c r="M20" s="260">
        <v>0</v>
      </c>
      <c r="N20" s="260">
        <v>1</v>
      </c>
      <c r="O20" s="260">
        <v>0</v>
      </c>
      <c r="P20" s="260">
        <v>0</v>
      </c>
      <c r="Q20" s="260">
        <v>0</v>
      </c>
      <c r="R20" s="260">
        <v>0</v>
      </c>
      <c r="S20" s="260">
        <v>0</v>
      </c>
      <c r="T20" s="260">
        <v>0</v>
      </c>
      <c r="U20" s="260">
        <v>0</v>
      </c>
      <c r="V20" s="260">
        <v>0</v>
      </c>
      <c r="W20" s="260">
        <v>0</v>
      </c>
      <c r="X20" s="260">
        <v>0</v>
      </c>
      <c r="Y20" s="260">
        <v>0</v>
      </c>
      <c r="Z20" s="260">
        <v>0</v>
      </c>
      <c r="AA20" s="260">
        <v>0</v>
      </c>
      <c r="AB20" s="260">
        <v>0</v>
      </c>
      <c r="AC20" s="260">
        <v>1</v>
      </c>
      <c r="AD20" s="260">
        <v>0</v>
      </c>
      <c r="AE20" s="260">
        <v>0</v>
      </c>
      <c r="AF20" s="260">
        <v>0</v>
      </c>
      <c r="AG20" s="260">
        <v>0</v>
      </c>
      <c r="AH20" s="260">
        <v>0</v>
      </c>
      <c r="AI20" s="260">
        <v>0</v>
      </c>
      <c r="AJ20" s="260">
        <v>0</v>
      </c>
      <c r="AK20" s="260">
        <v>0</v>
      </c>
      <c r="AL20" s="260">
        <v>0</v>
      </c>
      <c r="AM20" s="260">
        <v>0</v>
      </c>
      <c r="AN20" s="260">
        <v>0</v>
      </c>
      <c r="AO20" s="260">
        <v>0</v>
      </c>
      <c r="AP20" s="261">
        <v>0</v>
      </c>
      <c r="AQ20" s="260">
        <f t="shared" si="0"/>
        <v>0</v>
      </c>
      <c r="AR20" s="260">
        <f t="shared" si="1"/>
        <v>1</v>
      </c>
      <c r="AS20" s="260">
        <f t="shared" si="2"/>
        <v>0</v>
      </c>
      <c r="AT20" s="260">
        <f t="shared" si="3"/>
        <v>0</v>
      </c>
      <c r="AU20" s="260">
        <f t="shared" si="4"/>
        <v>1</v>
      </c>
      <c r="AV20" s="260">
        <f t="shared" si="5"/>
        <v>0</v>
      </c>
      <c r="AW20" s="259">
        <f t="shared" si="6"/>
        <v>1</v>
      </c>
      <c r="AX20" s="260">
        <f t="shared" si="7"/>
        <v>0</v>
      </c>
      <c r="AY20" s="260">
        <f t="shared" si="8"/>
        <v>0</v>
      </c>
      <c r="AZ20" s="260">
        <f t="shared" si="9"/>
        <v>0</v>
      </c>
      <c r="BA20" s="260">
        <f t="shared" si="10"/>
        <v>0</v>
      </c>
      <c r="BB20" s="260">
        <f t="shared" si="11"/>
        <v>0</v>
      </c>
      <c r="BC20" s="261">
        <f t="shared" si="12"/>
        <v>0</v>
      </c>
      <c r="BD20" s="259">
        <f t="shared" si="13"/>
        <v>1</v>
      </c>
      <c r="BE20" s="260">
        <f t="shared" si="14"/>
        <v>1</v>
      </c>
      <c r="BF20" s="261">
        <f t="shared" si="15"/>
        <v>1</v>
      </c>
      <c r="BG20" s="260">
        <f t="shared" si="16"/>
        <v>2</v>
      </c>
      <c r="BH20" s="260">
        <f t="shared" si="17"/>
        <v>1</v>
      </c>
      <c r="BI20" s="260">
        <f t="shared" si="18"/>
        <v>0</v>
      </c>
      <c r="BJ20" s="260">
        <f t="shared" si="19"/>
        <v>0</v>
      </c>
      <c r="BK20" s="260">
        <f t="shared" si="20"/>
        <v>0</v>
      </c>
      <c r="BL20" s="260">
        <f t="shared" si="21"/>
        <v>0</v>
      </c>
      <c r="BM20" s="260">
        <f t="shared" si="22"/>
        <v>1</v>
      </c>
      <c r="BN20" s="259">
        <v>0</v>
      </c>
      <c r="BO20" s="260">
        <v>1</v>
      </c>
      <c r="BP20" s="261">
        <v>0</v>
      </c>
      <c r="BQ20" s="259" t="s">
        <v>89</v>
      </c>
      <c r="BR20" s="260" t="s">
        <v>90</v>
      </c>
      <c r="BS20" s="260" t="s">
        <v>858</v>
      </c>
      <c r="BT20" s="260">
        <v>22</v>
      </c>
      <c r="BU20" s="260" t="s">
        <v>1092</v>
      </c>
      <c r="BV20" s="260">
        <v>9</v>
      </c>
      <c r="BW20" s="260" t="s">
        <v>70</v>
      </c>
      <c r="BX20" s="261" t="s">
        <v>666</v>
      </c>
      <c r="BY20" s="259">
        <f>VLOOKUP(BW20,PERT_NAT_EQB_2018!$B$4:$G$35,6,FALSE)</f>
        <v>1</v>
      </c>
      <c r="BZ20" s="260">
        <f>VLOOKUP(BW20,PERT_NAT_EQB_2018!$B$4:$G$35,3,FALSE)</f>
        <v>1</v>
      </c>
      <c r="CA20" s="260">
        <f>VLOOKUP(BW20,PERT_NAT_EQB_2018!$B$4:$G$35,4,FALSE)</f>
        <v>1</v>
      </c>
      <c r="CB20" s="260">
        <f>VLOOKUP(BW20,PERT_NAT_EQB_2018!$B$4:$G$35,5,FALSE)</f>
        <v>1</v>
      </c>
      <c r="CC20" s="260">
        <f>VLOOKUP(BW20,PERT_NAT_EQB_2018!$B$4:$G$35,2,FALSE)</f>
        <v>1</v>
      </c>
      <c r="CD20" s="259">
        <v>0</v>
      </c>
      <c r="CE20" s="260">
        <f>VLOOKUP(BQ20,CARACT_PE!$A$1:$N$145,COLUMN(CARACT_PE!N:N),FALSE)</f>
        <v>88</v>
      </c>
      <c r="CF20" s="260">
        <v>4</v>
      </c>
      <c r="CG20" s="259">
        <f>VLOOKUP(BX20,PERT_NAT_EQB_2021!$B$4:$G$81,6,FALSE)</f>
        <v>1</v>
      </c>
      <c r="CH20" s="260">
        <f>VLOOKUP(BX20,PERT_NAT_EQB_2021!$B$4:$G$81,3,FALSE)</f>
        <v>1</v>
      </c>
      <c r="CI20" s="260">
        <f>VLOOKUP(BX20,PERT_NAT_EQB_2021!$B$4:$G$81,4,FALSE)</f>
        <v>1</v>
      </c>
      <c r="CJ20" s="260">
        <f>VLOOKUP(BX20,PERT_NAT_EQB_2021!$B$4:$G$81,5,FALSE)</f>
        <v>1</v>
      </c>
      <c r="CK20" s="260">
        <f>VLOOKUP(BX20,PERT_NAT_EQB_2021!$B$4:$G$81,2,FALSE)</f>
        <v>1</v>
      </c>
      <c r="CL20" s="259">
        <f t="shared" si="23"/>
        <v>1</v>
      </c>
      <c r="CM20" s="260">
        <f t="shared" si="24"/>
        <v>1</v>
      </c>
      <c r="CN20" s="260">
        <f t="shared" si="58"/>
        <v>0</v>
      </c>
      <c r="CO20" s="260">
        <f t="shared" si="58"/>
        <v>0</v>
      </c>
      <c r="CP20" s="260">
        <f t="shared" si="25"/>
        <v>1</v>
      </c>
      <c r="CQ20" s="260" t="s">
        <v>1035</v>
      </c>
      <c r="CR20" s="262">
        <v>3</v>
      </c>
      <c r="CS20" s="263">
        <v>1</v>
      </c>
      <c r="CT20" s="262">
        <v>0</v>
      </c>
      <c r="CU20" s="264">
        <v>1</v>
      </c>
      <c r="CV20" s="264">
        <v>1</v>
      </c>
      <c r="CW20" s="263"/>
      <c r="CX20" s="262"/>
      <c r="CY20" s="264" t="str">
        <f t="shared" si="26"/>
        <v/>
      </c>
      <c r="CZ20" s="264"/>
      <c r="DA20" s="264"/>
      <c r="DB20" s="264"/>
      <c r="DC20" s="264"/>
      <c r="DD20" s="264"/>
      <c r="DE20" s="264"/>
      <c r="DF20" s="264"/>
      <c r="DG20" s="264"/>
      <c r="DH20" s="262">
        <v>1</v>
      </c>
      <c r="DI20" s="264" t="str">
        <f t="shared" si="27"/>
        <v/>
      </c>
      <c r="DJ20" s="264">
        <v>1</v>
      </c>
      <c r="DK20" s="264">
        <v>1</v>
      </c>
      <c r="DL20" s="264"/>
      <c r="DM20" s="264"/>
      <c r="DN20" s="264">
        <v>1</v>
      </c>
      <c r="DO20" s="264">
        <v>1</v>
      </c>
      <c r="DP20" s="264"/>
      <c r="DQ20" s="264"/>
      <c r="DR20" s="262"/>
      <c r="DS20" s="264" t="str">
        <f t="shared" si="28"/>
        <v/>
      </c>
      <c r="DT20" s="264"/>
      <c r="DU20" s="264"/>
      <c r="DV20" s="264"/>
      <c r="DW20" s="264"/>
      <c r="DX20" s="264"/>
      <c r="DY20" s="264"/>
      <c r="DZ20" s="264"/>
      <c r="EA20" s="264"/>
      <c r="EB20" s="262"/>
      <c r="EC20" s="264" t="str">
        <f t="shared" si="29"/>
        <v/>
      </c>
      <c r="ED20" s="264"/>
      <c r="EE20" s="264"/>
      <c r="EF20" s="264"/>
      <c r="EG20" s="264"/>
      <c r="EH20" s="264"/>
      <c r="EI20" s="264"/>
      <c r="EJ20" s="264"/>
      <c r="EK20" s="264"/>
      <c r="EL20" s="262">
        <v>1</v>
      </c>
      <c r="EM20" s="264" t="str">
        <f t="shared" si="45"/>
        <v/>
      </c>
      <c r="EN20" s="264">
        <v>1</v>
      </c>
      <c r="EO20" s="264"/>
      <c r="EP20" s="264"/>
      <c r="EQ20" s="264"/>
      <c r="ER20" s="264">
        <v>1</v>
      </c>
      <c r="ES20" s="264"/>
      <c r="ET20" s="264"/>
      <c r="EU20" s="264"/>
      <c r="EV20" s="262"/>
      <c r="EW20" s="264" t="str">
        <f t="shared" si="31"/>
        <v/>
      </c>
      <c r="EX20" s="264"/>
      <c r="EY20" s="264"/>
      <c r="EZ20" s="264"/>
      <c r="FA20" s="264"/>
      <c r="FB20" s="264"/>
      <c r="FC20" s="264"/>
      <c r="FD20" s="264"/>
      <c r="FE20" s="264"/>
      <c r="FF20" s="265">
        <f t="shared" si="32"/>
        <v>0</v>
      </c>
      <c r="FG20" s="264">
        <f t="shared" si="33"/>
        <v>1</v>
      </c>
      <c r="FH20" s="264">
        <f t="shared" si="46"/>
        <v>0</v>
      </c>
      <c r="FI20" s="264">
        <f t="shared" si="47"/>
        <v>0</v>
      </c>
      <c r="FJ20" s="264">
        <f t="shared" si="38"/>
        <v>0</v>
      </c>
      <c r="FK20" s="264">
        <f t="shared" si="48"/>
        <v>0</v>
      </c>
      <c r="FL20" s="264">
        <v>2</v>
      </c>
      <c r="FM20" s="264">
        <v>2</v>
      </c>
      <c r="FN20" s="264">
        <v>1</v>
      </c>
      <c r="FO20" s="264">
        <v>0</v>
      </c>
      <c r="FP20" s="264">
        <v>0</v>
      </c>
      <c r="FQ20" s="264">
        <v>2</v>
      </c>
      <c r="FR20" s="264">
        <v>1</v>
      </c>
      <c r="FS20" s="264">
        <v>1</v>
      </c>
      <c r="FT20" s="264"/>
      <c r="FU20" s="264"/>
      <c r="FV20" s="264"/>
      <c r="FW20" s="264"/>
      <c r="FX20" s="264"/>
      <c r="FY20" s="264"/>
      <c r="FZ20" s="264">
        <f t="shared" si="49"/>
        <v>2</v>
      </c>
      <c r="GA20" s="264">
        <f t="shared" si="50"/>
        <v>0</v>
      </c>
      <c r="GB20" s="264">
        <f t="shared" si="51"/>
        <v>1</v>
      </c>
      <c r="GC20" s="264">
        <f t="shared" si="52"/>
        <v>0</v>
      </c>
      <c r="GD20" s="264">
        <f t="shared" si="53"/>
        <v>0</v>
      </c>
      <c r="GE20" s="264">
        <f t="shared" si="54"/>
        <v>2</v>
      </c>
      <c r="GF20" s="264">
        <f t="shared" si="55"/>
        <v>1</v>
      </c>
      <c r="GG20" s="264">
        <f t="shared" si="56"/>
        <v>0</v>
      </c>
      <c r="GH20" s="264">
        <f t="shared" si="57"/>
        <v>0</v>
      </c>
      <c r="GI20" s="78"/>
      <c r="GJ20" s="78"/>
      <c r="GK20" s="75" t="s">
        <v>952</v>
      </c>
      <c r="GL20" s="259">
        <v>4</v>
      </c>
      <c r="GM20" s="260">
        <v>1</v>
      </c>
      <c r="GN20" s="260">
        <v>1</v>
      </c>
      <c r="GO20" s="260">
        <v>1</v>
      </c>
      <c r="GP20" s="260">
        <v>1</v>
      </c>
      <c r="GQ20" s="260">
        <v>1</v>
      </c>
      <c r="GR20" s="260">
        <v>1</v>
      </c>
      <c r="GS20" s="260">
        <v>1</v>
      </c>
      <c r="GZ20" s="260" t="str">
        <f>VLOOKUP(BQ20,CARACT_PE!$A$2:$H$145,8,0)</f>
        <v>MEFM</v>
      </c>
    </row>
    <row r="21" spans="1:208" s="260" customFormat="1" ht="12.75" customHeight="1" x14ac:dyDescent="0.2">
      <c r="A21" s="259">
        <v>0</v>
      </c>
      <c r="B21" s="260">
        <v>0</v>
      </c>
      <c r="C21" s="260">
        <v>0</v>
      </c>
      <c r="D21" s="260">
        <v>0</v>
      </c>
      <c r="E21" s="260">
        <v>0</v>
      </c>
      <c r="F21" s="260">
        <v>0</v>
      </c>
      <c r="G21" s="260">
        <v>0</v>
      </c>
      <c r="H21" s="260">
        <v>0</v>
      </c>
      <c r="I21" s="260">
        <v>0</v>
      </c>
      <c r="J21" s="260">
        <v>0</v>
      </c>
      <c r="K21" s="260">
        <v>0</v>
      </c>
      <c r="L21" s="260">
        <v>0</v>
      </c>
      <c r="M21" s="260">
        <v>0</v>
      </c>
      <c r="N21" s="260">
        <v>0</v>
      </c>
      <c r="O21" s="260">
        <v>0</v>
      </c>
      <c r="P21" s="260">
        <v>0</v>
      </c>
      <c r="Q21" s="260">
        <v>0</v>
      </c>
      <c r="R21" s="260">
        <v>0</v>
      </c>
      <c r="S21" s="260">
        <v>0</v>
      </c>
      <c r="T21" s="260">
        <v>0</v>
      </c>
      <c r="U21" s="260">
        <v>0</v>
      </c>
      <c r="V21" s="260">
        <v>0</v>
      </c>
      <c r="W21" s="260">
        <v>0</v>
      </c>
      <c r="X21" s="260">
        <v>1</v>
      </c>
      <c r="Y21" s="260">
        <v>1</v>
      </c>
      <c r="Z21" s="260">
        <v>0</v>
      </c>
      <c r="AA21" s="260">
        <v>0</v>
      </c>
      <c r="AB21" s="260">
        <v>0</v>
      </c>
      <c r="AC21" s="260">
        <v>1</v>
      </c>
      <c r="AD21" s="260">
        <v>0</v>
      </c>
      <c r="AE21" s="260">
        <v>1</v>
      </c>
      <c r="AF21" s="260">
        <v>1</v>
      </c>
      <c r="AG21" s="260">
        <v>0</v>
      </c>
      <c r="AH21" s="260">
        <v>1</v>
      </c>
      <c r="AI21" s="260">
        <v>0</v>
      </c>
      <c r="AJ21" s="260">
        <v>0</v>
      </c>
      <c r="AK21" s="260">
        <v>0</v>
      </c>
      <c r="AL21" s="260">
        <v>0</v>
      </c>
      <c r="AM21" s="260">
        <v>0</v>
      </c>
      <c r="AN21" s="260">
        <v>0</v>
      </c>
      <c r="AO21" s="260">
        <v>0</v>
      </c>
      <c r="AP21" s="261">
        <v>0</v>
      </c>
      <c r="AQ21" s="260">
        <f t="shared" si="0"/>
        <v>0</v>
      </c>
      <c r="AR21" s="260">
        <f t="shared" si="1"/>
        <v>0</v>
      </c>
      <c r="AS21" s="260">
        <f t="shared" si="2"/>
        <v>0</v>
      </c>
      <c r="AT21" s="260">
        <f t="shared" si="3"/>
        <v>1</v>
      </c>
      <c r="AU21" s="260">
        <f t="shared" si="4"/>
        <v>1</v>
      </c>
      <c r="AV21" s="260">
        <f t="shared" si="5"/>
        <v>0</v>
      </c>
      <c r="AW21" s="259">
        <f t="shared" si="6"/>
        <v>1</v>
      </c>
      <c r="AX21" s="260">
        <f t="shared" si="7"/>
        <v>0</v>
      </c>
      <c r="AY21" s="260">
        <f t="shared" si="8"/>
        <v>2</v>
      </c>
      <c r="AZ21" s="260">
        <f t="shared" si="9"/>
        <v>2</v>
      </c>
      <c r="BA21" s="260">
        <f t="shared" si="10"/>
        <v>0</v>
      </c>
      <c r="BB21" s="260">
        <f t="shared" si="11"/>
        <v>1</v>
      </c>
      <c r="BC21" s="261">
        <f t="shared" si="12"/>
        <v>0</v>
      </c>
      <c r="BD21" s="259">
        <f t="shared" si="13"/>
        <v>2</v>
      </c>
      <c r="BE21" s="260">
        <f t="shared" si="14"/>
        <v>2</v>
      </c>
      <c r="BF21" s="261">
        <f t="shared" si="15"/>
        <v>6</v>
      </c>
      <c r="BG21" s="260">
        <f t="shared" si="16"/>
        <v>1</v>
      </c>
      <c r="BH21" s="260">
        <f t="shared" si="17"/>
        <v>0</v>
      </c>
      <c r="BI21" s="260">
        <f t="shared" si="18"/>
        <v>2</v>
      </c>
      <c r="BJ21" s="260">
        <f t="shared" si="19"/>
        <v>2</v>
      </c>
      <c r="BK21" s="260">
        <f t="shared" si="20"/>
        <v>0</v>
      </c>
      <c r="BL21" s="260">
        <f t="shared" si="21"/>
        <v>1</v>
      </c>
      <c r="BM21" s="260">
        <f t="shared" si="22"/>
        <v>0</v>
      </c>
      <c r="BN21" s="259">
        <v>0</v>
      </c>
      <c r="BO21" s="260">
        <v>0</v>
      </c>
      <c r="BP21" s="261">
        <v>1</v>
      </c>
      <c r="BQ21" s="259" t="s">
        <v>96</v>
      </c>
      <c r="BR21" s="260" t="s">
        <v>97</v>
      </c>
      <c r="BS21" s="260" t="s">
        <v>859</v>
      </c>
      <c r="BT21" s="260">
        <v>23</v>
      </c>
      <c r="BU21" s="260" t="s">
        <v>1094</v>
      </c>
      <c r="BV21" s="260">
        <v>10</v>
      </c>
      <c r="BW21" s="260" t="s">
        <v>19</v>
      </c>
      <c r="BX21" s="261" t="s">
        <v>670</v>
      </c>
      <c r="BY21" s="259">
        <f>VLOOKUP(BW21,PERT_NAT_EQB_2018!$B$4:$G$35,6,FALSE)</f>
        <v>1</v>
      </c>
      <c r="BZ21" s="260">
        <f>VLOOKUP(BW21,PERT_NAT_EQB_2018!$B$4:$G$35,3,FALSE)</f>
        <v>1</v>
      </c>
      <c r="CA21" s="260">
        <f>VLOOKUP(BW21,PERT_NAT_EQB_2018!$B$4:$G$35,4,FALSE)</f>
        <v>0</v>
      </c>
      <c r="CB21" s="260">
        <f>VLOOKUP(BW21,PERT_NAT_EQB_2018!$B$4:$G$35,5,FALSE)</f>
        <v>0</v>
      </c>
      <c r="CC21" s="260">
        <f>VLOOKUP(BW21,PERT_NAT_EQB_2018!$B$4:$G$35,2,FALSE)</f>
        <v>1</v>
      </c>
      <c r="CD21" s="145">
        <v>1</v>
      </c>
      <c r="CE21" s="260">
        <f>VLOOKUP(BQ21,CARACT_PE!$A$1:$N$145,COLUMN(CARACT_PE!N:N),FALSE)</f>
        <v>516</v>
      </c>
      <c r="CF21" s="260">
        <v>0</v>
      </c>
      <c r="CG21" s="259">
        <f>VLOOKUP(BX21,PERT_NAT_EQB_2021!$B$4:$G$81,6,FALSE)</f>
        <v>1</v>
      </c>
      <c r="CH21" s="260">
        <f>VLOOKUP(BX21,PERT_NAT_EQB_2021!$B$4:$G$81,3,FALSE)</f>
        <v>1</v>
      </c>
      <c r="CI21" s="260">
        <f>VLOOKUP(BX21,PERT_NAT_EQB_2021!$B$4:$G$81,4,FALSE)</f>
        <v>0</v>
      </c>
      <c r="CJ21" s="260">
        <f>VLOOKUP(BX21,PERT_NAT_EQB_2021!$B$4:$G$81,5,FALSE)</f>
        <v>0</v>
      </c>
      <c r="CK21" s="260">
        <f>VLOOKUP(BX21,PERT_NAT_EQB_2021!$B$4:$G$81,2,FALSE)</f>
        <v>1</v>
      </c>
      <c r="CL21" s="259">
        <f t="shared" si="23"/>
        <v>1</v>
      </c>
      <c r="CM21" s="260">
        <f t="shared" si="24"/>
        <v>0</v>
      </c>
      <c r="CN21" s="260">
        <f t="shared" si="58"/>
        <v>0</v>
      </c>
      <c r="CO21" s="260">
        <f t="shared" si="58"/>
        <v>0</v>
      </c>
      <c r="CP21" s="260">
        <f t="shared" si="25"/>
        <v>1</v>
      </c>
      <c r="CQ21" s="260" t="s">
        <v>1032</v>
      </c>
      <c r="CR21" s="262">
        <v>3</v>
      </c>
      <c r="CS21" s="263">
        <v>0</v>
      </c>
      <c r="CT21" s="262">
        <v>0</v>
      </c>
      <c r="CU21" s="264">
        <v>0</v>
      </c>
      <c r="CV21" s="264"/>
      <c r="CW21" s="263">
        <v>1</v>
      </c>
      <c r="CX21" s="262"/>
      <c r="CY21" s="264" t="str">
        <f t="shared" si="26"/>
        <v/>
      </c>
      <c r="CZ21" s="264"/>
      <c r="DA21" s="264"/>
      <c r="DB21" s="264"/>
      <c r="DC21" s="264"/>
      <c r="DD21" s="264"/>
      <c r="DE21" s="264"/>
      <c r="DF21" s="264"/>
      <c r="DG21" s="264"/>
      <c r="DH21" s="262"/>
      <c r="DI21" s="264" t="str">
        <f t="shared" si="27"/>
        <v/>
      </c>
      <c r="DJ21" s="264"/>
      <c r="DK21" s="264"/>
      <c r="DL21" s="264"/>
      <c r="DM21" s="264"/>
      <c r="DN21" s="264"/>
      <c r="DO21" s="264"/>
      <c r="DP21" s="264"/>
      <c r="DQ21" s="264"/>
      <c r="DR21" s="262"/>
      <c r="DS21" s="264" t="str">
        <f t="shared" si="28"/>
        <v/>
      </c>
      <c r="DT21" s="264"/>
      <c r="DU21" s="264"/>
      <c r="DV21" s="264"/>
      <c r="DW21" s="264"/>
      <c r="DX21" s="264"/>
      <c r="DY21" s="264"/>
      <c r="DZ21" s="264"/>
      <c r="EA21" s="264"/>
      <c r="EB21" s="262">
        <v>1</v>
      </c>
      <c r="EC21" s="264" t="str">
        <f t="shared" si="29"/>
        <v/>
      </c>
      <c r="ED21" s="264">
        <v>1</v>
      </c>
      <c r="EE21" s="264"/>
      <c r="EF21" s="264"/>
      <c r="EG21" s="264"/>
      <c r="EH21" s="264">
        <v>1</v>
      </c>
      <c r="EI21" s="264"/>
      <c r="EJ21" s="264"/>
      <c r="EK21" s="264"/>
      <c r="EL21" s="262"/>
      <c r="EM21" s="264" t="str">
        <f t="shared" si="45"/>
        <v/>
      </c>
      <c r="EN21" s="264"/>
      <c r="EO21" s="264"/>
      <c r="EP21" s="264"/>
      <c r="EQ21" s="264"/>
      <c r="ER21" s="264"/>
      <c r="ES21" s="264"/>
      <c r="ET21" s="264"/>
      <c r="EU21" s="264"/>
      <c r="EV21" s="262"/>
      <c r="EW21" s="264" t="str">
        <f t="shared" si="31"/>
        <v/>
      </c>
      <c r="EX21" s="264"/>
      <c r="EY21" s="264"/>
      <c r="EZ21" s="264"/>
      <c r="FA21" s="264"/>
      <c r="FB21" s="264"/>
      <c r="FC21" s="264"/>
      <c r="FD21" s="264"/>
      <c r="FE21" s="264"/>
      <c r="FF21" s="265">
        <f t="shared" si="32"/>
        <v>0</v>
      </c>
      <c r="FG21" s="264">
        <f t="shared" si="33"/>
        <v>0</v>
      </c>
      <c r="FH21" s="264">
        <f t="shared" si="46"/>
        <v>0</v>
      </c>
      <c r="FI21" s="264">
        <f t="shared" si="47"/>
        <v>1</v>
      </c>
      <c r="FJ21" s="264">
        <f t="shared" si="38"/>
        <v>0</v>
      </c>
      <c r="FK21" s="264">
        <f t="shared" si="48"/>
        <v>0</v>
      </c>
      <c r="FL21" s="264">
        <v>1</v>
      </c>
      <c r="FM21" s="264">
        <v>1</v>
      </c>
      <c r="FN21" s="264">
        <v>0</v>
      </c>
      <c r="FO21" s="264">
        <v>0</v>
      </c>
      <c r="FP21" s="264">
        <v>0</v>
      </c>
      <c r="FQ21" s="264">
        <v>1</v>
      </c>
      <c r="FR21" s="264">
        <v>0</v>
      </c>
      <c r="FS21" s="264">
        <v>0</v>
      </c>
      <c r="FT21" s="264"/>
      <c r="FU21" s="264"/>
      <c r="FV21" s="264"/>
      <c r="FW21" s="264"/>
      <c r="FX21" s="264"/>
      <c r="FY21" s="264"/>
      <c r="FZ21" s="264">
        <f t="shared" si="49"/>
        <v>1</v>
      </c>
      <c r="GA21" s="264">
        <f t="shared" si="50"/>
        <v>0</v>
      </c>
      <c r="GB21" s="264">
        <f t="shared" si="51"/>
        <v>0</v>
      </c>
      <c r="GC21" s="264">
        <f t="shared" si="52"/>
        <v>0</v>
      </c>
      <c r="GD21" s="264">
        <f t="shared" si="53"/>
        <v>0</v>
      </c>
      <c r="GE21" s="264">
        <f t="shared" si="54"/>
        <v>1</v>
      </c>
      <c r="GF21" s="264">
        <f t="shared" si="55"/>
        <v>0</v>
      </c>
      <c r="GG21" s="264">
        <f t="shared" si="56"/>
        <v>0</v>
      </c>
      <c r="GH21" s="264">
        <f t="shared" si="57"/>
        <v>0</v>
      </c>
      <c r="GI21" s="78"/>
      <c r="GJ21" s="78"/>
      <c r="GK21" s="75"/>
      <c r="GL21" s="259">
        <v>4</v>
      </c>
      <c r="GM21" s="260">
        <v>1</v>
      </c>
      <c r="GN21" s="260">
        <v>1</v>
      </c>
      <c r="GO21" s="260">
        <v>1</v>
      </c>
      <c r="GP21" s="260">
        <v>1</v>
      </c>
      <c r="GQ21" s="260">
        <v>1</v>
      </c>
      <c r="GR21" s="260">
        <v>1</v>
      </c>
      <c r="GS21" s="260">
        <v>1</v>
      </c>
      <c r="GZ21" s="260" t="str">
        <f>VLOOKUP(BQ21,CARACT_PE!$A$2:$H$145,8,0)</f>
        <v>MEFM</v>
      </c>
    </row>
    <row r="22" spans="1:208" s="260" customFormat="1" ht="12.75" customHeight="1" x14ac:dyDescent="0.2">
      <c r="A22" s="259">
        <v>0</v>
      </c>
      <c r="B22" s="260">
        <v>0</v>
      </c>
      <c r="C22" s="260">
        <v>0</v>
      </c>
      <c r="D22" s="260">
        <v>0</v>
      </c>
      <c r="E22" s="260">
        <v>0</v>
      </c>
      <c r="F22" s="260">
        <v>0</v>
      </c>
      <c r="G22" s="260">
        <v>0</v>
      </c>
      <c r="H22" s="260">
        <v>0</v>
      </c>
      <c r="I22" s="260">
        <v>0</v>
      </c>
      <c r="J22" s="260">
        <v>0</v>
      </c>
      <c r="K22" s="260">
        <v>0</v>
      </c>
      <c r="L22" s="260">
        <v>0</v>
      </c>
      <c r="M22" s="260">
        <v>0</v>
      </c>
      <c r="N22" s="260">
        <v>0</v>
      </c>
      <c r="O22" s="260">
        <v>0</v>
      </c>
      <c r="P22" s="260">
        <v>0</v>
      </c>
      <c r="Q22" s="260">
        <v>0</v>
      </c>
      <c r="R22" s="260">
        <v>0</v>
      </c>
      <c r="S22" s="260">
        <v>0</v>
      </c>
      <c r="T22" s="260">
        <v>0</v>
      </c>
      <c r="U22" s="260">
        <v>0</v>
      </c>
      <c r="V22" s="260">
        <v>0</v>
      </c>
      <c r="W22" s="260">
        <v>0</v>
      </c>
      <c r="X22" s="260">
        <v>0</v>
      </c>
      <c r="Y22" s="260">
        <v>0</v>
      </c>
      <c r="Z22" s="260">
        <v>0</v>
      </c>
      <c r="AA22" s="260">
        <v>0</v>
      </c>
      <c r="AB22" s="260">
        <v>0</v>
      </c>
      <c r="AC22" s="260">
        <v>1</v>
      </c>
      <c r="AD22" s="260">
        <v>1</v>
      </c>
      <c r="AE22" s="260">
        <v>0</v>
      </c>
      <c r="AF22" s="260">
        <v>0</v>
      </c>
      <c r="AG22" s="260">
        <v>0</v>
      </c>
      <c r="AH22" s="260">
        <v>1</v>
      </c>
      <c r="AI22" s="260">
        <v>1</v>
      </c>
      <c r="AJ22" s="260">
        <v>0</v>
      </c>
      <c r="AK22" s="260">
        <v>0</v>
      </c>
      <c r="AL22" s="260">
        <v>0</v>
      </c>
      <c r="AM22" s="260">
        <v>0</v>
      </c>
      <c r="AN22" s="260">
        <v>0</v>
      </c>
      <c r="AO22" s="260">
        <v>0</v>
      </c>
      <c r="AP22" s="261">
        <v>0</v>
      </c>
      <c r="AQ22" s="260">
        <f t="shared" si="0"/>
        <v>0</v>
      </c>
      <c r="AR22" s="260">
        <f t="shared" si="1"/>
        <v>0</v>
      </c>
      <c r="AS22" s="260">
        <f t="shared" si="2"/>
        <v>0</v>
      </c>
      <c r="AT22" s="260">
        <f t="shared" si="3"/>
        <v>0</v>
      </c>
      <c r="AU22" s="260">
        <f t="shared" si="4"/>
        <v>1</v>
      </c>
      <c r="AV22" s="260">
        <f t="shared" si="5"/>
        <v>0</v>
      </c>
      <c r="AW22" s="259">
        <f t="shared" si="6"/>
        <v>1</v>
      </c>
      <c r="AX22" s="260">
        <f t="shared" si="7"/>
        <v>1</v>
      </c>
      <c r="AY22" s="260">
        <f t="shared" si="8"/>
        <v>0</v>
      </c>
      <c r="AZ22" s="260">
        <f t="shared" si="9"/>
        <v>0</v>
      </c>
      <c r="BA22" s="260">
        <f t="shared" si="10"/>
        <v>0</v>
      </c>
      <c r="BB22" s="260">
        <f t="shared" si="11"/>
        <v>1</v>
      </c>
      <c r="BC22" s="261">
        <f t="shared" si="12"/>
        <v>1</v>
      </c>
      <c r="BD22" s="259">
        <f t="shared" si="13"/>
        <v>1</v>
      </c>
      <c r="BE22" s="260">
        <f t="shared" si="14"/>
        <v>1</v>
      </c>
      <c r="BF22" s="261">
        <f t="shared" si="15"/>
        <v>4</v>
      </c>
      <c r="BG22" s="260">
        <f t="shared" si="16"/>
        <v>1</v>
      </c>
      <c r="BH22" s="260">
        <f t="shared" si="17"/>
        <v>1</v>
      </c>
      <c r="BI22" s="260">
        <f t="shared" si="18"/>
        <v>0</v>
      </c>
      <c r="BJ22" s="260">
        <f t="shared" si="19"/>
        <v>0</v>
      </c>
      <c r="BK22" s="260">
        <f t="shared" si="20"/>
        <v>0</v>
      </c>
      <c r="BL22" s="260">
        <f t="shared" si="21"/>
        <v>1</v>
      </c>
      <c r="BM22" s="260">
        <f t="shared" si="22"/>
        <v>1</v>
      </c>
      <c r="BN22" s="259">
        <v>0</v>
      </c>
      <c r="BO22" s="260">
        <v>1</v>
      </c>
      <c r="BP22" s="261">
        <v>0</v>
      </c>
      <c r="BQ22" s="259" t="s">
        <v>98</v>
      </c>
      <c r="BR22" s="260" t="s">
        <v>99</v>
      </c>
      <c r="BS22" s="260" t="s">
        <v>860</v>
      </c>
      <c r="BT22" s="260">
        <v>23</v>
      </c>
      <c r="BU22" s="260" t="s">
        <v>1094</v>
      </c>
      <c r="BV22" s="260">
        <v>10</v>
      </c>
      <c r="BW22" s="260" t="s">
        <v>26</v>
      </c>
      <c r="BX22" s="261" t="s">
        <v>671</v>
      </c>
      <c r="BY22" s="259">
        <f>VLOOKUP(BW22,PERT_NAT_EQB_2018!$B$4:$G$35,6,FALSE)</f>
        <v>1</v>
      </c>
      <c r="BZ22" s="260">
        <f>VLOOKUP(BW22,PERT_NAT_EQB_2018!$B$4:$G$35,3,FALSE)</f>
        <v>1</v>
      </c>
      <c r="CA22" s="260">
        <f>VLOOKUP(BW22,PERT_NAT_EQB_2018!$B$4:$G$35,4,FALSE)</f>
        <v>0</v>
      </c>
      <c r="CB22" s="260">
        <f>VLOOKUP(BW22,PERT_NAT_EQB_2018!$B$4:$G$35,5,FALSE)</f>
        <v>0</v>
      </c>
      <c r="CC22" s="260">
        <f>VLOOKUP(BW22,PERT_NAT_EQB_2018!$B$4:$G$35,2,FALSE)</f>
        <v>1</v>
      </c>
      <c r="CD22" s="259">
        <v>0</v>
      </c>
      <c r="CE22" s="260">
        <f>VLOOKUP(BQ22,CARACT_PE!$A$1:$N$145,COLUMN(CARACT_PE!N:N),FALSE)</f>
        <v>378</v>
      </c>
      <c r="CF22" s="260">
        <v>10</v>
      </c>
      <c r="CG22" s="259">
        <f>VLOOKUP(BX22,PERT_NAT_EQB_2021!$B$4:$G$81,6,FALSE)</f>
        <v>1</v>
      </c>
      <c r="CH22" s="260">
        <f>VLOOKUP(BX22,PERT_NAT_EQB_2021!$B$4:$G$81,3,FALSE)</f>
        <v>1</v>
      </c>
      <c r="CI22" s="260">
        <f>VLOOKUP(BX22,PERT_NAT_EQB_2021!$B$4:$G$81,4,FALSE)</f>
        <v>0</v>
      </c>
      <c r="CJ22" s="260">
        <f>VLOOKUP(BX22,PERT_NAT_EQB_2021!$B$4:$G$81,5,FALSE)</f>
        <v>0</v>
      </c>
      <c r="CK22" s="260">
        <f>VLOOKUP(BX22,PERT_NAT_EQB_2021!$B$4:$G$81,2,FALSE)</f>
        <v>1</v>
      </c>
      <c r="CL22" s="259">
        <f t="shared" si="23"/>
        <v>1</v>
      </c>
      <c r="CM22" s="260">
        <f t="shared" si="24"/>
        <v>1</v>
      </c>
      <c r="CN22" s="260">
        <f t="shared" si="58"/>
        <v>0</v>
      </c>
      <c r="CO22" s="260">
        <f t="shared" si="58"/>
        <v>0</v>
      </c>
      <c r="CP22" s="260">
        <f t="shared" si="25"/>
        <v>1</v>
      </c>
      <c r="CR22" s="262">
        <v>3</v>
      </c>
      <c r="CS22" s="263">
        <v>1</v>
      </c>
      <c r="CT22" s="262">
        <v>0</v>
      </c>
      <c r="CU22" s="264">
        <v>1</v>
      </c>
      <c r="CV22" s="264">
        <v>1</v>
      </c>
      <c r="CW22" s="263"/>
      <c r="CX22" s="262"/>
      <c r="CY22" s="264" t="str">
        <f t="shared" si="26"/>
        <v/>
      </c>
      <c r="CZ22" s="264"/>
      <c r="DA22" s="264"/>
      <c r="DB22" s="264"/>
      <c r="DC22" s="264"/>
      <c r="DD22" s="264"/>
      <c r="DE22" s="264"/>
      <c r="DF22" s="264"/>
      <c r="DG22" s="264"/>
      <c r="DH22" s="262">
        <v>1</v>
      </c>
      <c r="DI22" s="264" t="str">
        <f t="shared" si="27"/>
        <v/>
      </c>
      <c r="DJ22" s="264">
        <v>1</v>
      </c>
      <c r="DK22" s="264">
        <v>1</v>
      </c>
      <c r="DL22" s="264"/>
      <c r="DM22" s="264"/>
      <c r="DN22" s="264">
        <v>1</v>
      </c>
      <c r="DO22" s="264">
        <v>1</v>
      </c>
      <c r="DP22" s="264"/>
      <c r="DQ22" s="264"/>
      <c r="DR22" s="262"/>
      <c r="DS22" s="264" t="str">
        <f t="shared" si="28"/>
        <v/>
      </c>
      <c r="DT22" s="264"/>
      <c r="DU22" s="264"/>
      <c r="DV22" s="264"/>
      <c r="DW22" s="264"/>
      <c r="DX22" s="264"/>
      <c r="DY22" s="264"/>
      <c r="DZ22" s="264"/>
      <c r="EA22" s="264"/>
      <c r="EB22" s="262"/>
      <c r="EC22" s="264" t="str">
        <f t="shared" si="29"/>
        <v/>
      </c>
      <c r="ED22" s="264"/>
      <c r="EE22" s="264"/>
      <c r="EF22" s="264"/>
      <c r="EG22" s="264"/>
      <c r="EH22" s="264"/>
      <c r="EI22" s="264"/>
      <c r="EJ22" s="264"/>
      <c r="EK22" s="264"/>
      <c r="EL22" s="262">
        <v>1</v>
      </c>
      <c r="EM22" s="264" t="str">
        <f t="shared" si="45"/>
        <v/>
      </c>
      <c r="EN22" s="264">
        <v>1</v>
      </c>
      <c r="EO22" s="264"/>
      <c r="EP22" s="264"/>
      <c r="EQ22" s="264"/>
      <c r="ER22" s="264">
        <v>1</v>
      </c>
      <c r="ES22" s="264"/>
      <c r="ET22" s="264"/>
      <c r="EU22" s="264"/>
      <c r="EV22" s="262"/>
      <c r="EW22" s="264" t="str">
        <f t="shared" si="31"/>
        <v/>
      </c>
      <c r="EX22" s="264"/>
      <c r="EY22" s="264"/>
      <c r="EZ22" s="264"/>
      <c r="FA22" s="264"/>
      <c r="FB22" s="264"/>
      <c r="FC22" s="264"/>
      <c r="FD22" s="264"/>
      <c r="FE22" s="264"/>
      <c r="FF22" s="265">
        <f t="shared" si="32"/>
        <v>0</v>
      </c>
      <c r="FG22" s="264">
        <f t="shared" si="33"/>
        <v>1</v>
      </c>
      <c r="FH22" s="264">
        <f t="shared" si="46"/>
        <v>0</v>
      </c>
      <c r="FI22" s="264">
        <f t="shared" si="47"/>
        <v>0</v>
      </c>
      <c r="FJ22" s="264">
        <f t="shared" si="38"/>
        <v>0</v>
      </c>
      <c r="FK22" s="264">
        <f t="shared" si="48"/>
        <v>0</v>
      </c>
      <c r="FL22" s="264">
        <v>2</v>
      </c>
      <c r="FM22" s="264">
        <v>2</v>
      </c>
      <c r="FN22" s="264">
        <v>1</v>
      </c>
      <c r="FO22" s="264">
        <v>0</v>
      </c>
      <c r="FP22" s="264">
        <v>0</v>
      </c>
      <c r="FQ22" s="264">
        <v>2</v>
      </c>
      <c r="FR22" s="264">
        <v>1</v>
      </c>
      <c r="FS22" s="264">
        <v>1</v>
      </c>
      <c r="FT22" s="264"/>
      <c r="FU22" s="264"/>
      <c r="FV22" s="264"/>
      <c r="FW22" s="264"/>
      <c r="FX22" s="264"/>
      <c r="FY22" s="264"/>
      <c r="FZ22" s="264">
        <f t="shared" si="49"/>
        <v>2</v>
      </c>
      <c r="GA22" s="264">
        <f t="shared" si="50"/>
        <v>0</v>
      </c>
      <c r="GB22" s="264">
        <f t="shared" si="51"/>
        <v>1</v>
      </c>
      <c r="GC22" s="264">
        <f t="shared" si="52"/>
        <v>0</v>
      </c>
      <c r="GD22" s="264">
        <f t="shared" si="53"/>
        <v>0</v>
      </c>
      <c r="GE22" s="264">
        <f t="shared" si="54"/>
        <v>2</v>
      </c>
      <c r="GF22" s="264">
        <f t="shared" si="55"/>
        <v>1</v>
      </c>
      <c r="GG22" s="264">
        <f t="shared" si="56"/>
        <v>0</v>
      </c>
      <c r="GH22" s="264">
        <f t="shared" si="57"/>
        <v>0</v>
      </c>
      <c r="GI22" s="78"/>
      <c r="GJ22" s="78"/>
      <c r="GK22" s="75" t="s">
        <v>952</v>
      </c>
      <c r="GL22" s="259">
        <v>4</v>
      </c>
      <c r="GM22" s="260">
        <v>1</v>
      </c>
      <c r="GN22" s="260">
        <v>1</v>
      </c>
      <c r="GO22" s="260">
        <v>1</v>
      </c>
      <c r="GP22" s="260">
        <v>1</v>
      </c>
      <c r="GQ22" s="260">
        <v>1</v>
      </c>
      <c r="GR22" s="260">
        <v>1</v>
      </c>
      <c r="GS22" s="260">
        <v>1</v>
      </c>
      <c r="GZ22" s="260" t="str">
        <f>VLOOKUP(BQ22,CARACT_PE!$A$2:$H$145,8,0)</f>
        <v>MEFM</v>
      </c>
    </row>
    <row r="23" spans="1:208" s="260" customFormat="1" ht="12.75" customHeight="1" x14ac:dyDescent="0.2">
      <c r="A23" s="259">
        <v>0</v>
      </c>
      <c r="B23" s="260">
        <v>0</v>
      </c>
      <c r="C23" s="260">
        <v>0</v>
      </c>
      <c r="D23" s="260">
        <v>0</v>
      </c>
      <c r="E23" s="260">
        <v>0</v>
      </c>
      <c r="F23" s="260">
        <v>0</v>
      </c>
      <c r="G23" s="260">
        <v>0</v>
      </c>
      <c r="H23" s="260">
        <v>0</v>
      </c>
      <c r="I23" s="260">
        <v>0</v>
      </c>
      <c r="J23" s="260">
        <v>0</v>
      </c>
      <c r="K23" s="260">
        <v>0</v>
      </c>
      <c r="L23" s="260">
        <v>0</v>
      </c>
      <c r="M23" s="260">
        <v>0</v>
      </c>
      <c r="N23" s="260">
        <v>0</v>
      </c>
      <c r="O23" s="260">
        <v>0</v>
      </c>
      <c r="P23" s="260">
        <v>0</v>
      </c>
      <c r="Q23" s="260">
        <v>0</v>
      </c>
      <c r="R23" s="260">
        <v>0</v>
      </c>
      <c r="S23" s="260">
        <v>0</v>
      </c>
      <c r="T23" s="260">
        <v>0</v>
      </c>
      <c r="U23" s="260">
        <v>0</v>
      </c>
      <c r="V23" s="260">
        <v>1</v>
      </c>
      <c r="W23" s="260">
        <v>0</v>
      </c>
      <c r="X23" s="260">
        <v>0</v>
      </c>
      <c r="Y23" s="260">
        <v>0</v>
      </c>
      <c r="Z23" s="260">
        <v>0</v>
      </c>
      <c r="AA23" s="260">
        <v>0</v>
      </c>
      <c r="AB23" s="260">
        <v>0</v>
      </c>
      <c r="AC23" s="260">
        <v>0</v>
      </c>
      <c r="AD23" s="260">
        <v>0</v>
      </c>
      <c r="AE23" s="260">
        <v>0</v>
      </c>
      <c r="AF23" s="260">
        <v>0</v>
      </c>
      <c r="AG23" s="260">
        <v>0</v>
      </c>
      <c r="AH23" s="260">
        <v>0</v>
      </c>
      <c r="AI23" s="260">
        <v>0</v>
      </c>
      <c r="AJ23" s="260">
        <v>1</v>
      </c>
      <c r="AK23" s="260">
        <v>0</v>
      </c>
      <c r="AL23" s="260">
        <v>0</v>
      </c>
      <c r="AM23" s="260">
        <v>0</v>
      </c>
      <c r="AN23" s="260">
        <v>1</v>
      </c>
      <c r="AO23" s="260">
        <v>1</v>
      </c>
      <c r="AP23" s="261">
        <v>0</v>
      </c>
      <c r="AQ23" s="260">
        <f t="shared" si="0"/>
        <v>0</v>
      </c>
      <c r="AR23" s="260">
        <f t="shared" si="1"/>
        <v>0</v>
      </c>
      <c r="AS23" s="260">
        <f t="shared" si="2"/>
        <v>0</v>
      </c>
      <c r="AT23" s="260">
        <f t="shared" si="3"/>
        <v>1</v>
      </c>
      <c r="AU23" s="260">
        <f t="shared" si="4"/>
        <v>0</v>
      </c>
      <c r="AV23" s="260">
        <f t="shared" si="5"/>
        <v>1</v>
      </c>
      <c r="AW23" s="259">
        <f t="shared" si="6"/>
        <v>2</v>
      </c>
      <c r="AX23" s="260">
        <f t="shared" si="7"/>
        <v>0</v>
      </c>
      <c r="AY23" s="260">
        <f t="shared" si="8"/>
        <v>0</v>
      </c>
      <c r="AZ23" s="260">
        <f t="shared" si="9"/>
        <v>0</v>
      </c>
      <c r="BA23" s="260">
        <f t="shared" si="10"/>
        <v>1</v>
      </c>
      <c r="BB23" s="260">
        <f t="shared" si="11"/>
        <v>1</v>
      </c>
      <c r="BC23" s="261">
        <f t="shared" si="12"/>
        <v>0</v>
      </c>
      <c r="BD23" s="259">
        <f t="shared" si="13"/>
        <v>2</v>
      </c>
      <c r="BE23" s="260">
        <f t="shared" si="14"/>
        <v>2</v>
      </c>
      <c r="BF23" s="261">
        <f t="shared" si="15"/>
        <v>4</v>
      </c>
      <c r="BG23" s="260">
        <f t="shared" si="16"/>
        <v>2</v>
      </c>
      <c r="BH23" s="260">
        <f t="shared" si="17"/>
        <v>0</v>
      </c>
      <c r="BI23" s="260">
        <f t="shared" si="18"/>
        <v>0</v>
      </c>
      <c r="BJ23" s="260">
        <f t="shared" si="19"/>
        <v>0</v>
      </c>
      <c r="BK23" s="260">
        <f t="shared" si="20"/>
        <v>1</v>
      </c>
      <c r="BL23" s="260">
        <f t="shared" si="21"/>
        <v>1</v>
      </c>
      <c r="BM23" s="260">
        <f t="shared" si="22"/>
        <v>0</v>
      </c>
      <c r="BN23" s="259">
        <v>0</v>
      </c>
      <c r="BO23" s="260">
        <v>0</v>
      </c>
      <c r="BP23" s="261">
        <v>1</v>
      </c>
      <c r="BQ23" s="259" t="s">
        <v>101</v>
      </c>
      <c r="BR23" s="260" t="s">
        <v>102</v>
      </c>
      <c r="BS23" s="260" t="s">
        <v>861</v>
      </c>
      <c r="BT23" s="260">
        <v>23</v>
      </c>
      <c r="BU23" s="260" t="s">
        <v>1094</v>
      </c>
      <c r="BV23" s="260">
        <v>10</v>
      </c>
      <c r="BW23" s="260" t="s">
        <v>26</v>
      </c>
      <c r="BX23" s="261" t="s">
        <v>658</v>
      </c>
      <c r="BY23" s="259">
        <f>VLOOKUP(BW23,PERT_NAT_EQB_2018!$B$4:$G$35,6,FALSE)</f>
        <v>1</v>
      </c>
      <c r="BZ23" s="260">
        <f>VLOOKUP(BW23,PERT_NAT_EQB_2018!$B$4:$G$35,3,FALSE)</f>
        <v>1</v>
      </c>
      <c r="CA23" s="260">
        <f>VLOOKUP(BW23,PERT_NAT_EQB_2018!$B$4:$G$35,4,FALSE)</f>
        <v>0</v>
      </c>
      <c r="CB23" s="260">
        <f>VLOOKUP(BW23,PERT_NAT_EQB_2018!$B$4:$G$35,5,FALSE)</f>
        <v>0</v>
      </c>
      <c r="CC23" s="260">
        <f>VLOOKUP(BW23,PERT_NAT_EQB_2018!$B$4:$G$35,2,FALSE)</f>
        <v>1</v>
      </c>
      <c r="CD23" s="173">
        <v>1</v>
      </c>
      <c r="CE23" s="260">
        <f>VLOOKUP(BQ23,CARACT_PE!$A$1:$N$145,COLUMN(CARACT_PE!N:N),FALSE)</f>
        <v>714</v>
      </c>
      <c r="CF23" s="260">
        <v>4</v>
      </c>
      <c r="CG23" s="259">
        <f>VLOOKUP(BX23,PERT_NAT_EQB_2021!$B$4:$G$81,6,FALSE)</f>
        <v>1</v>
      </c>
      <c r="CH23" s="260">
        <f>VLOOKUP(BX23,PERT_NAT_EQB_2021!$B$4:$G$81,3,FALSE)</f>
        <v>1</v>
      </c>
      <c r="CI23" s="260">
        <f>VLOOKUP(BX23,PERT_NAT_EQB_2021!$B$4:$G$81,4,FALSE)</f>
        <v>0</v>
      </c>
      <c r="CJ23" s="260">
        <f>VLOOKUP(BX23,PERT_NAT_EQB_2021!$B$4:$G$81,5,FALSE)</f>
        <v>0</v>
      </c>
      <c r="CK23" s="260">
        <f>VLOOKUP(BX23,PERT_NAT_EQB_2021!$B$4:$G$81,2,FALSE)</f>
        <v>1</v>
      </c>
      <c r="CL23" s="259">
        <f t="shared" si="23"/>
        <v>1</v>
      </c>
      <c r="CM23" s="260">
        <f t="shared" si="24"/>
        <v>0</v>
      </c>
      <c r="CN23" s="260">
        <f t="shared" si="58"/>
        <v>0</v>
      </c>
      <c r="CO23" s="260">
        <f t="shared" si="58"/>
        <v>0</v>
      </c>
      <c r="CP23" s="260">
        <f t="shared" si="25"/>
        <v>1</v>
      </c>
      <c r="CR23" s="262">
        <v>2</v>
      </c>
      <c r="CS23" s="263">
        <v>0</v>
      </c>
      <c r="CT23" s="262">
        <v>0</v>
      </c>
      <c r="CU23" s="264">
        <v>0</v>
      </c>
      <c r="CV23" s="264"/>
      <c r="CW23" s="263">
        <v>1</v>
      </c>
      <c r="CX23" s="262"/>
      <c r="CY23" s="264" t="str">
        <f t="shared" si="26"/>
        <v/>
      </c>
      <c r="CZ23" s="264"/>
      <c r="DA23" s="264"/>
      <c r="DB23" s="264"/>
      <c r="DC23" s="264"/>
      <c r="DD23" s="264"/>
      <c r="DE23" s="264"/>
      <c r="DF23" s="264"/>
      <c r="DG23" s="264"/>
      <c r="DH23" s="262"/>
      <c r="DI23" s="264" t="str">
        <f t="shared" si="27"/>
        <v/>
      </c>
      <c r="DJ23" s="264"/>
      <c r="DK23" s="264"/>
      <c r="DL23" s="264"/>
      <c r="DM23" s="264"/>
      <c r="DN23" s="264"/>
      <c r="DO23" s="264"/>
      <c r="DP23" s="264"/>
      <c r="DQ23" s="264"/>
      <c r="DR23" s="262"/>
      <c r="DS23" s="264" t="str">
        <f t="shared" si="28"/>
        <v/>
      </c>
      <c r="DT23" s="264"/>
      <c r="DU23" s="264"/>
      <c r="DV23" s="264"/>
      <c r="DW23" s="264"/>
      <c r="DX23" s="264"/>
      <c r="DY23" s="264"/>
      <c r="DZ23" s="264"/>
      <c r="EA23" s="264"/>
      <c r="EB23" s="262">
        <v>1</v>
      </c>
      <c r="EC23" s="264" t="str">
        <f t="shared" si="29"/>
        <v/>
      </c>
      <c r="ED23" s="264">
        <v>1</v>
      </c>
      <c r="EE23" s="264"/>
      <c r="EF23" s="264"/>
      <c r="EG23" s="264"/>
      <c r="EH23" s="264">
        <v>1</v>
      </c>
      <c r="EI23" s="264"/>
      <c r="EJ23" s="264"/>
      <c r="EK23" s="264"/>
      <c r="EL23" s="262"/>
      <c r="EM23" s="264" t="str">
        <f t="shared" si="45"/>
        <v/>
      </c>
      <c r="EN23" s="264"/>
      <c r="EO23" s="264"/>
      <c r="EP23" s="264"/>
      <c r="EQ23" s="264"/>
      <c r="ER23" s="264"/>
      <c r="ES23" s="264"/>
      <c r="ET23" s="264"/>
      <c r="EU23" s="264"/>
      <c r="EV23" s="262"/>
      <c r="EW23" s="264" t="str">
        <f t="shared" si="31"/>
        <v/>
      </c>
      <c r="EX23" s="264"/>
      <c r="EY23" s="264"/>
      <c r="EZ23" s="264"/>
      <c r="FA23" s="264"/>
      <c r="FB23" s="264"/>
      <c r="FC23" s="264"/>
      <c r="FD23" s="264"/>
      <c r="FE23" s="264"/>
      <c r="FF23" s="265">
        <f t="shared" si="32"/>
        <v>0</v>
      </c>
      <c r="FG23" s="264">
        <f t="shared" si="33"/>
        <v>0</v>
      </c>
      <c r="FH23" s="264">
        <f t="shared" si="46"/>
        <v>0</v>
      </c>
      <c r="FI23" s="264">
        <f t="shared" si="47"/>
        <v>1</v>
      </c>
      <c r="FJ23" s="264">
        <f t="shared" si="38"/>
        <v>0</v>
      </c>
      <c r="FK23" s="264">
        <f t="shared" si="48"/>
        <v>0</v>
      </c>
      <c r="FL23" s="264">
        <v>1</v>
      </c>
      <c r="FM23" s="264">
        <v>1</v>
      </c>
      <c r="FN23" s="264">
        <v>0</v>
      </c>
      <c r="FO23" s="264">
        <v>0</v>
      </c>
      <c r="FP23" s="264">
        <v>0</v>
      </c>
      <c r="FQ23" s="264">
        <v>1</v>
      </c>
      <c r="FR23" s="264">
        <v>0</v>
      </c>
      <c r="FS23" s="264">
        <v>0</v>
      </c>
      <c r="FT23" s="264"/>
      <c r="FU23" s="264"/>
      <c r="FV23" s="264"/>
      <c r="FW23" s="264"/>
      <c r="FX23" s="264"/>
      <c r="FY23" s="264"/>
      <c r="FZ23" s="264">
        <f t="shared" si="49"/>
        <v>1</v>
      </c>
      <c r="GA23" s="264">
        <f t="shared" si="50"/>
        <v>0</v>
      </c>
      <c r="GB23" s="264">
        <f t="shared" si="51"/>
        <v>0</v>
      </c>
      <c r="GC23" s="264">
        <f t="shared" si="52"/>
        <v>0</v>
      </c>
      <c r="GD23" s="264">
        <f t="shared" si="53"/>
        <v>0</v>
      </c>
      <c r="GE23" s="264">
        <f t="shared" si="54"/>
        <v>1</v>
      </c>
      <c r="GF23" s="264">
        <f t="shared" si="55"/>
        <v>0</v>
      </c>
      <c r="GG23" s="264">
        <f t="shared" si="56"/>
        <v>0</v>
      </c>
      <c r="GH23" s="264">
        <f t="shared" si="57"/>
        <v>0</v>
      </c>
      <c r="GI23" s="78"/>
      <c r="GJ23" s="78"/>
      <c r="GK23" s="75"/>
      <c r="GL23" s="259">
        <v>4</v>
      </c>
      <c r="GM23" s="260">
        <v>1</v>
      </c>
      <c r="GN23" s="260">
        <v>1</v>
      </c>
      <c r="GO23" s="260">
        <v>1</v>
      </c>
      <c r="GP23" s="260">
        <v>1</v>
      </c>
      <c r="GQ23" s="260">
        <v>1</v>
      </c>
      <c r="GR23" s="260">
        <v>1</v>
      </c>
      <c r="GS23" s="260">
        <v>1</v>
      </c>
      <c r="GZ23" s="260" t="str">
        <f>VLOOKUP(BQ23,CARACT_PE!$A$2:$H$145,8,0)</f>
        <v>MEFM</v>
      </c>
    </row>
    <row r="24" spans="1:208" s="260" customFormat="1" ht="13.5" customHeight="1" x14ac:dyDescent="0.2">
      <c r="A24" s="259">
        <v>0</v>
      </c>
      <c r="B24" s="260">
        <v>0</v>
      </c>
      <c r="C24" s="260">
        <v>0</v>
      </c>
      <c r="D24" s="260">
        <v>0</v>
      </c>
      <c r="E24" s="260">
        <v>0</v>
      </c>
      <c r="F24" s="260">
        <v>0</v>
      </c>
      <c r="G24" s="260">
        <v>0</v>
      </c>
      <c r="H24" s="260">
        <v>0</v>
      </c>
      <c r="I24" s="260">
        <v>0</v>
      </c>
      <c r="J24" s="260">
        <v>0</v>
      </c>
      <c r="K24" s="260">
        <v>0</v>
      </c>
      <c r="L24" s="260">
        <v>0</v>
      </c>
      <c r="M24" s="260">
        <v>0</v>
      </c>
      <c r="N24" s="260">
        <v>0</v>
      </c>
      <c r="O24" s="260">
        <v>0</v>
      </c>
      <c r="P24" s="260">
        <v>0</v>
      </c>
      <c r="Q24" s="260">
        <v>0</v>
      </c>
      <c r="R24" s="260">
        <v>0</v>
      </c>
      <c r="S24" s="260">
        <v>0</v>
      </c>
      <c r="T24" s="260">
        <v>0</v>
      </c>
      <c r="U24" s="260">
        <v>0</v>
      </c>
      <c r="V24" s="260">
        <v>1</v>
      </c>
      <c r="W24" s="260">
        <v>0</v>
      </c>
      <c r="X24" s="260">
        <v>0</v>
      </c>
      <c r="Y24" s="260">
        <v>0</v>
      </c>
      <c r="Z24" s="260">
        <v>0</v>
      </c>
      <c r="AA24" s="260">
        <v>0</v>
      </c>
      <c r="AB24" s="260">
        <v>0</v>
      </c>
      <c r="AC24" s="260">
        <v>0</v>
      </c>
      <c r="AD24" s="260">
        <v>0</v>
      </c>
      <c r="AE24" s="260">
        <v>0</v>
      </c>
      <c r="AF24" s="260">
        <v>0</v>
      </c>
      <c r="AG24" s="260">
        <v>0</v>
      </c>
      <c r="AH24" s="260">
        <v>0</v>
      </c>
      <c r="AI24" s="260">
        <v>0</v>
      </c>
      <c r="AJ24" s="260">
        <v>1</v>
      </c>
      <c r="AK24" s="260">
        <v>0</v>
      </c>
      <c r="AL24" s="260">
        <v>0</v>
      </c>
      <c r="AM24" s="260">
        <v>0</v>
      </c>
      <c r="AN24" s="260">
        <v>1</v>
      </c>
      <c r="AO24" s="260">
        <v>1</v>
      </c>
      <c r="AP24" s="261">
        <v>1</v>
      </c>
      <c r="AQ24" s="260">
        <f t="shared" si="0"/>
        <v>0</v>
      </c>
      <c r="AR24" s="260">
        <f t="shared" si="1"/>
        <v>0</v>
      </c>
      <c r="AS24" s="260">
        <f t="shared" si="2"/>
        <v>0</v>
      </c>
      <c r="AT24" s="260">
        <f t="shared" si="3"/>
        <v>1</v>
      </c>
      <c r="AU24" s="260">
        <f t="shared" si="4"/>
        <v>0</v>
      </c>
      <c r="AV24" s="260">
        <f t="shared" si="5"/>
        <v>1</v>
      </c>
      <c r="AW24" s="259">
        <f t="shared" si="6"/>
        <v>2</v>
      </c>
      <c r="AX24" s="260">
        <f t="shared" si="7"/>
        <v>0</v>
      </c>
      <c r="AY24" s="260">
        <f t="shared" si="8"/>
        <v>0</v>
      </c>
      <c r="AZ24" s="260">
        <f t="shared" si="9"/>
        <v>0</v>
      </c>
      <c r="BA24" s="260">
        <f t="shared" si="10"/>
        <v>1</v>
      </c>
      <c r="BB24" s="260">
        <f t="shared" si="11"/>
        <v>1</v>
      </c>
      <c r="BC24" s="261">
        <f t="shared" si="12"/>
        <v>1</v>
      </c>
      <c r="BD24" s="259">
        <f t="shared" si="13"/>
        <v>2</v>
      </c>
      <c r="BE24" s="260">
        <f t="shared" si="14"/>
        <v>2</v>
      </c>
      <c r="BF24" s="261">
        <f t="shared" si="15"/>
        <v>5</v>
      </c>
      <c r="BG24" s="260">
        <f t="shared" si="16"/>
        <v>2</v>
      </c>
      <c r="BH24" s="260">
        <f t="shared" si="17"/>
        <v>0</v>
      </c>
      <c r="BI24" s="260">
        <f t="shared" si="18"/>
        <v>0</v>
      </c>
      <c r="BJ24" s="260">
        <f t="shared" si="19"/>
        <v>0</v>
      </c>
      <c r="BK24" s="260">
        <f t="shared" si="20"/>
        <v>1</v>
      </c>
      <c r="BL24" s="260">
        <f t="shared" si="21"/>
        <v>1</v>
      </c>
      <c r="BM24" s="260">
        <f t="shared" si="22"/>
        <v>1</v>
      </c>
      <c r="BN24" s="259">
        <v>0</v>
      </c>
      <c r="BO24" s="260">
        <v>0</v>
      </c>
      <c r="BP24" s="261">
        <v>1</v>
      </c>
      <c r="BQ24" s="259" t="s">
        <v>103</v>
      </c>
      <c r="BR24" s="260" t="s">
        <v>104</v>
      </c>
      <c r="BS24" s="260" t="s">
        <v>862</v>
      </c>
      <c r="BT24" s="260">
        <v>23</v>
      </c>
      <c r="BU24" s="260" t="s">
        <v>1094</v>
      </c>
      <c r="BV24" s="260">
        <v>10</v>
      </c>
      <c r="BW24" s="260" t="s">
        <v>26</v>
      </c>
      <c r="BX24" s="261" t="s">
        <v>672</v>
      </c>
      <c r="BY24" s="259">
        <f>VLOOKUP(BW24,PERT_NAT_EQB_2018!$B$4:$G$35,6,FALSE)</f>
        <v>1</v>
      </c>
      <c r="BZ24" s="260">
        <f>VLOOKUP(BW24,PERT_NAT_EQB_2018!$B$4:$G$35,3,FALSE)</f>
        <v>1</v>
      </c>
      <c r="CA24" s="260">
        <f>VLOOKUP(BW24,PERT_NAT_EQB_2018!$B$4:$G$35,4,FALSE)</f>
        <v>0</v>
      </c>
      <c r="CB24" s="260">
        <f>VLOOKUP(BW24,PERT_NAT_EQB_2018!$B$4:$G$35,5,FALSE)</f>
        <v>0</v>
      </c>
      <c r="CC24" s="260">
        <f>VLOOKUP(BW24,PERT_NAT_EQB_2018!$B$4:$G$35,2,FALSE)</f>
        <v>1</v>
      </c>
      <c r="CD24" s="259">
        <v>0</v>
      </c>
      <c r="CE24" s="260">
        <f>VLOOKUP(BQ24,CARACT_PE!$A$1:$N$145,COLUMN(CARACT_PE!N:N),FALSE)</f>
        <v>495</v>
      </c>
      <c r="CF24" s="260">
        <v>0</v>
      </c>
      <c r="CG24" s="259">
        <f>VLOOKUP(BX24,PERT_NAT_EQB_2021!$B$4:$G$81,6,FALSE)</f>
        <v>1</v>
      </c>
      <c r="CH24" s="260">
        <f>VLOOKUP(BX24,PERT_NAT_EQB_2021!$B$4:$G$81,3,FALSE)</f>
        <v>1</v>
      </c>
      <c r="CI24" s="260">
        <f>VLOOKUP(BX24,PERT_NAT_EQB_2021!$B$4:$G$81,4,FALSE)</f>
        <v>0</v>
      </c>
      <c r="CJ24" s="260">
        <f>VLOOKUP(BX24,PERT_NAT_EQB_2021!$B$4:$G$81,5,FALSE)</f>
        <v>0</v>
      </c>
      <c r="CK24" s="260">
        <f>VLOOKUP(BX24,PERT_NAT_EQB_2021!$B$4:$G$81,2,FALSE)</f>
        <v>1</v>
      </c>
      <c r="CL24" s="259">
        <f t="shared" si="23"/>
        <v>1</v>
      </c>
      <c r="CM24" s="260">
        <f t="shared" si="24"/>
        <v>1</v>
      </c>
      <c r="CN24" s="260">
        <f t="shared" si="58"/>
        <v>0</v>
      </c>
      <c r="CO24" s="260">
        <f t="shared" si="58"/>
        <v>0</v>
      </c>
      <c r="CP24" s="260">
        <f t="shared" si="25"/>
        <v>1</v>
      </c>
      <c r="CR24" s="262">
        <v>3</v>
      </c>
      <c r="CS24" s="263">
        <v>1</v>
      </c>
      <c r="CT24" s="262">
        <v>0</v>
      </c>
      <c r="CU24" s="264">
        <v>1</v>
      </c>
      <c r="CV24" s="264">
        <v>1</v>
      </c>
      <c r="CW24" s="263"/>
      <c r="CX24" s="262"/>
      <c r="CY24" s="264" t="str">
        <f t="shared" si="26"/>
        <v/>
      </c>
      <c r="CZ24" s="264"/>
      <c r="DA24" s="264"/>
      <c r="DB24" s="264"/>
      <c r="DC24" s="264"/>
      <c r="DD24" s="264"/>
      <c r="DE24" s="264"/>
      <c r="DF24" s="264"/>
      <c r="DG24" s="264"/>
      <c r="DH24" s="262"/>
      <c r="DI24" s="264" t="str">
        <f t="shared" si="27"/>
        <v/>
      </c>
      <c r="DJ24" s="264"/>
      <c r="DK24" s="264"/>
      <c r="DL24" s="264"/>
      <c r="DM24" s="264"/>
      <c r="DN24" s="264"/>
      <c r="DO24" s="264"/>
      <c r="DP24" s="264"/>
      <c r="DQ24" s="264"/>
      <c r="DR24" s="262">
        <v>1</v>
      </c>
      <c r="DS24" s="264" t="str">
        <f t="shared" si="28"/>
        <v/>
      </c>
      <c r="DT24" s="264">
        <v>1</v>
      </c>
      <c r="DU24" s="264"/>
      <c r="DV24" s="264"/>
      <c r="DW24" s="264"/>
      <c r="DX24" s="264">
        <v>1</v>
      </c>
      <c r="DY24" s="264"/>
      <c r="DZ24" s="264"/>
      <c r="EA24" s="264"/>
      <c r="EB24" s="262"/>
      <c r="EC24" s="264" t="str">
        <f t="shared" si="29"/>
        <v/>
      </c>
      <c r="ED24" s="264"/>
      <c r="EE24" s="264"/>
      <c r="EF24" s="264"/>
      <c r="EG24" s="264"/>
      <c r="EH24" s="264"/>
      <c r="EI24" s="264"/>
      <c r="EJ24" s="264"/>
      <c r="EK24" s="264"/>
      <c r="EL24" s="262"/>
      <c r="EM24" s="264" t="str">
        <f t="shared" si="45"/>
        <v/>
      </c>
      <c r="EN24" s="264"/>
      <c r="EO24" s="264"/>
      <c r="EP24" s="264"/>
      <c r="EQ24" s="264"/>
      <c r="ER24" s="264"/>
      <c r="ES24" s="264"/>
      <c r="ET24" s="264"/>
      <c r="EU24" s="264"/>
      <c r="EV24" s="262">
        <v>1</v>
      </c>
      <c r="EW24" s="264" t="str">
        <f t="shared" si="31"/>
        <v/>
      </c>
      <c r="EX24" s="264">
        <v>1</v>
      </c>
      <c r="EY24" s="264"/>
      <c r="EZ24" s="264"/>
      <c r="FA24" s="264"/>
      <c r="FB24" s="264">
        <v>1</v>
      </c>
      <c r="FC24" s="264">
        <v>1</v>
      </c>
      <c r="FD24" s="264">
        <v>1</v>
      </c>
      <c r="FE24" s="264"/>
      <c r="FF24" s="265">
        <f t="shared" si="32"/>
        <v>0</v>
      </c>
      <c r="FG24" s="264">
        <f t="shared" si="33"/>
        <v>0</v>
      </c>
      <c r="FH24" s="264">
        <f t="shared" si="46"/>
        <v>1</v>
      </c>
      <c r="FI24" s="264">
        <f t="shared" si="47"/>
        <v>0</v>
      </c>
      <c r="FJ24" s="264">
        <f t="shared" si="38"/>
        <v>1</v>
      </c>
      <c r="FK24" s="264">
        <f t="shared" si="48"/>
        <v>1</v>
      </c>
      <c r="FL24" s="264">
        <v>2</v>
      </c>
      <c r="FM24" s="264">
        <v>2</v>
      </c>
      <c r="FN24" s="264">
        <v>1</v>
      </c>
      <c r="FO24" s="264">
        <v>0</v>
      </c>
      <c r="FP24" s="264">
        <v>0</v>
      </c>
      <c r="FQ24" s="264">
        <v>2</v>
      </c>
      <c r="FR24" s="264">
        <v>1</v>
      </c>
      <c r="FS24" s="264">
        <v>1</v>
      </c>
      <c r="FT24" s="264"/>
      <c r="FU24" s="264"/>
      <c r="FV24" s="264"/>
      <c r="FW24" s="264"/>
      <c r="FX24" s="264"/>
      <c r="FY24" s="264"/>
      <c r="FZ24" s="264">
        <f t="shared" si="49"/>
        <v>2</v>
      </c>
      <c r="GA24" s="264">
        <f t="shared" si="50"/>
        <v>0</v>
      </c>
      <c r="GB24" s="264">
        <f t="shared" si="51"/>
        <v>0</v>
      </c>
      <c r="GC24" s="264">
        <f t="shared" si="52"/>
        <v>0</v>
      </c>
      <c r="GD24" s="264">
        <f t="shared" si="53"/>
        <v>0</v>
      </c>
      <c r="GE24" s="264">
        <f t="shared" si="54"/>
        <v>2</v>
      </c>
      <c r="GF24" s="264">
        <f t="shared" si="55"/>
        <v>1</v>
      </c>
      <c r="GG24" s="264">
        <f t="shared" si="56"/>
        <v>1</v>
      </c>
      <c r="GH24" s="264">
        <f t="shared" si="57"/>
        <v>0</v>
      </c>
      <c r="GI24" s="78"/>
      <c r="GJ24" s="78"/>
      <c r="GK24" s="75"/>
      <c r="GL24" s="259">
        <v>4</v>
      </c>
      <c r="GM24" s="260">
        <v>1</v>
      </c>
      <c r="GN24" s="260">
        <v>1</v>
      </c>
      <c r="GO24" s="260">
        <v>1</v>
      </c>
      <c r="GP24" s="260">
        <v>1</v>
      </c>
      <c r="GQ24" s="260">
        <v>1</v>
      </c>
      <c r="GR24" s="260">
        <v>1</v>
      </c>
      <c r="GS24" s="260">
        <v>1</v>
      </c>
      <c r="GZ24" s="260" t="str">
        <f>VLOOKUP(BQ24,CARACT_PE!$A$2:$H$145,8,0)</f>
        <v>MEFM</v>
      </c>
    </row>
    <row r="25" spans="1:208" s="260" customFormat="1" x14ac:dyDescent="0.2">
      <c r="A25" s="259">
        <v>1</v>
      </c>
      <c r="B25" s="260">
        <v>0</v>
      </c>
      <c r="C25" s="260">
        <v>1</v>
      </c>
      <c r="D25" s="260">
        <v>0</v>
      </c>
      <c r="E25" s="260">
        <v>0</v>
      </c>
      <c r="F25" s="260">
        <v>1</v>
      </c>
      <c r="G25" s="260">
        <v>0</v>
      </c>
      <c r="H25" s="260">
        <v>0</v>
      </c>
      <c r="I25" s="260">
        <v>0</v>
      </c>
      <c r="J25" s="260">
        <v>0</v>
      </c>
      <c r="K25" s="260">
        <v>0</v>
      </c>
      <c r="L25" s="260">
        <v>0</v>
      </c>
      <c r="M25" s="260">
        <v>0</v>
      </c>
      <c r="N25" s="260">
        <v>0</v>
      </c>
      <c r="O25" s="260">
        <v>0</v>
      </c>
      <c r="P25" s="260">
        <v>0</v>
      </c>
      <c r="Q25" s="260">
        <v>0</v>
      </c>
      <c r="R25" s="260">
        <v>0</v>
      </c>
      <c r="S25" s="260">
        <v>0</v>
      </c>
      <c r="T25" s="260">
        <v>0</v>
      </c>
      <c r="U25" s="260">
        <v>0</v>
      </c>
      <c r="V25" s="260">
        <v>0</v>
      </c>
      <c r="W25" s="260">
        <v>0</v>
      </c>
      <c r="X25" s="260">
        <v>0</v>
      </c>
      <c r="Y25" s="260">
        <v>0</v>
      </c>
      <c r="Z25" s="260">
        <v>0</v>
      </c>
      <c r="AA25" s="260">
        <v>0</v>
      </c>
      <c r="AB25" s="260">
        <v>0</v>
      </c>
      <c r="AC25" s="260">
        <v>0</v>
      </c>
      <c r="AD25" s="260">
        <v>0</v>
      </c>
      <c r="AE25" s="260">
        <v>0</v>
      </c>
      <c r="AF25" s="260">
        <v>1</v>
      </c>
      <c r="AG25" s="260">
        <v>0</v>
      </c>
      <c r="AH25" s="260">
        <v>0</v>
      </c>
      <c r="AI25" s="260">
        <v>0</v>
      </c>
      <c r="AJ25" s="260">
        <v>0</v>
      </c>
      <c r="AK25" s="260">
        <v>0</v>
      </c>
      <c r="AL25" s="260">
        <v>0</v>
      </c>
      <c r="AM25" s="260">
        <v>0</v>
      </c>
      <c r="AN25" s="260">
        <v>0</v>
      </c>
      <c r="AO25" s="260">
        <v>1</v>
      </c>
      <c r="AP25" s="261">
        <v>1</v>
      </c>
      <c r="AQ25" s="260">
        <f t="shared" si="0"/>
        <v>1</v>
      </c>
      <c r="AR25" s="260">
        <f t="shared" si="1"/>
        <v>0</v>
      </c>
      <c r="AS25" s="260">
        <f t="shared" si="2"/>
        <v>0</v>
      </c>
      <c r="AT25" s="260">
        <f t="shared" si="3"/>
        <v>0</v>
      </c>
      <c r="AU25" s="260">
        <f t="shared" si="4"/>
        <v>1</v>
      </c>
      <c r="AV25" s="260">
        <f t="shared" si="5"/>
        <v>0</v>
      </c>
      <c r="AW25" s="259">
        <f t="shared" si="6"/>
        <v>0</v>
      </c>
      <c r="AX25" s="260">
        <f t="shared" si="7"/>
        <v>0</v>
      </c>
      <c r="AY25" s="260">
        <f t="shared" si="8"/>
        <v>0</v>
      </c>
      <c r="AZ25" s="260">
        <f t="shared" si="9"/>
        <v>1</v>
      </c>
      <c r="BA25" s="260">
        <f t="shared" si="10"/>
        <v>0</v>
      </c>
      <c r="BB25" s="260">
        <f t="shared" si="11"/>
        <v>1</v>
      </c>
      <c r="BC25" s="261">
        <f t="shared" si="12"/>
        <v>1</v>
      </c>
      <c r="BD25" s="259">
        <f t="shared" si="13"/>
        <v>1</v>
      </c>
      <c r="BE25" s="260">
        <f t="shared" si="14"/>
        <v>1</v>
      </c>
      <c r="BF25" s="261">
        <f t="shared" si="15"/>
        <v>3</v>
      </c>
      <c r="BG25" s="260">
        <f t="shared" si="16"/>
        <v>1</v>
      </c>
      <c r="BH25" s="260">
        <f t="shared" si="17"/>
        <v>0</v>
      </c>
      <c r="BI25" s="260">
        <f t="shared" si="18"/>
        <v>1</v>
      </c>
      <c r="BJ25" s="260">
        <f t="shared" si="19"/>
        <v>1</v>
      </c>
      <c r="BK25" s="260">
        <f t="shared" si="20"/>
        <v>0</v>
      </c>
      <c r="BL25" s="260">
        <f t="shared" si="21"/>
        <v>2</v>
      </c>
      <c r="BM25" s="260">
        <f t="shared" si="22"/>
        <v>1</v>
      </c>
      <c r="BN25" s="259">
        <v>1</v>
      </c>
      <c r="BO25" s="260">
        <v>1</v>
      </c>
      <c r="BP25" s="261">
        <v>0</v>
      </c>
      <c r="BQ25" s="259" t="s">
        <v>106</v>
      </c>
      <c r="BR25" s="260" t="s">
        <v>107</v>
      </c>
      <c r="BS25" s="260" t="s">
        <v>863</v>
      </c>
      <c r="BT25" s="260">
        <v>23</v>
      </c>
      <c r="BU25" s="260" t="s">
        <v>1094</v>
      </c>
      <c r="BV25" s="260">
        <v>10</v>
      </c>
      <c r="BW25" s="260" t="s">
        <v>19</v>
      </c>
      <c r="BX25" s="261" t="s">
        <v>673</v>
      </c>
      <c r="BY25" s="259">
        <f>VLOOKUP(BW25,PERT_NAT_EQB_2018!$B$4:$G$35,6,FALSE)</f>
        <v>1</v>
      </c>
      <c r="BZ25" s="260">
        <f>VLOOKUP(BW25,PERT_NAT_EQB_2018!$B$4:$G$35,3,FALSE)</f>
        <v>1</v>
      </c>
      <c r="CA25" s="260">
        <f>VLOOKUP(BW25,PERT_NAT_EQB_2018!$B$4:$G$35,4,FALSE)</f>
        <v>0</v>
      </c>
      <c r="CB25" s="260">
        <f>VLOOKUP(BW25,PERT_NAT_EQB_2018!$B$4:$G$35,5,FALSE)</f>
        <v>0</v>
      </c>
      <c r="CC25" s="260">
        <f>VLOOKUP(BW25,PERT_NAT_EQB_2018!$B$4:$G$35,2,FALSE)</f>
        <v>1</v>
      </c>
      <c r="CD25" s="173">
        <v>1</v>
      </c>
      <c r="CE25" s="260">
        <f>VLOOKUP(BQ25,CARACT_PE!$A$1:$N$145,COLUMN(CARACT_PE!N:N),FALSE)</f>
        <v>378</v>
      </c>
      <c r="CF25" s="260">
        <v>0.3</v>
      </c>
      <c r="CG25" s="259">
        <f>VLOOKUP(BX25,PERT_NAT_EQB_2021!$B$4:$G$81,6,FALSE)</f>
        <v>1</v>
      </c>
      <c r="CH25" s="260">
        <f>VLOOKUP(BX25,PERT_NAT_EQB_2021!$B$4:$G$81,3,FALSE)</f>
        <v>1</v>
      </c>
      <c r="CI25" s="260">
        <f>VLOOKUP(BX25,PERT_NAT_EQB_2021!$B$4:$G$81,4,FALSE)</f>
        <v>0</v>
      </c>
      <c r="CJ25" s="260">
        <f>VLOOKUP(BX25,PERT_NAT_EQB_2021!$B$4:$G$81,5,FALSE)</f>
        <v>0</v>
      </c>
      <c r="CK25" s="260">
        <f>VLOOKUP(BX25,PERT_NAT_EQB_2021!$B$4:$G$81,2,FALSE)</f>
        <v>1</v>
      </c>
      <c r="CL25" s="259">
        <f t="shared" si="23"/>
        <v>1</v>
      </c>
      <c r="CM25" s="260">
        <v>0</v>
      </c>
      <c r="CN25" s="260">
        <v>1</v>
      </c>
      <c r="CO25" s="260">
        <v>1</v>
      </c>
      <c r="CP25" s="260">
        <f t="shared" si="25"/>
        <v>1</v>
      </c>
      <c r="CQ25" s="260" t="s">
        <v>1042</v>
      </c>
      <c r="CR25" s="262">
        <v>2</v>
      </c>
      <c r="CS25" s="263">
        <v>0</v>
      </c>
      <c r="CT25" s="262">
        <v>1</v>
      </c>
      <c r="CU25" s="264">
        <v>0</v>
      </c>
      <c r="CV25" s="264"/>
      <c r="CW25" s="263"/>
      <c r="CX25" s="262"/>
      <c r="CY25" s="264" t="str">
        <f t="shared" si="26"/>
        <v/>
      </c>
      <c r="CZ25" s="264"/>
      <c r="DA25" s="264"/>
      <c r="DB25" s="264"/>
      <c r="DC25" s="264"/>
      <c r="DD25" s="264"/>
      <c r="DE25" s="264"/>
      <c r="DF25" s="264"/>
      <c r="DG25" s="264">
        <v>1</v>
      </c>
      <c r="DH25" s="262"/>
      <c r="DI25" s="264" t="str">
        <f t="shared" si="27"/>
        <v/>
      </c>
      <c r="DJ25" s="264"/>
      <c r="DK25" s="264"/>
      <c r="DL25" s="264"/>
      <c r="DM25" s="264"/>
      <c r="DN25" s="264"/>
      <c r="DO25" s="264"/>
      <c r="DP25" s="264"/>
      <c r="DQ25" s="264"/>
      <c r="DR25" s="262">
        <v>1</v>
      </c>
      <c r="DS25" s="264">
        <f t="shared" si="28"/>
        <v>1</v>
      </c>
      <c r="DT25" s="264">
        <v>1</v>
      </c>
      <c r="DU25" s="264"/>
      <c r="DV25" s="286" t="s">
        <v>1173</v>
      </c>
      <c r="DW25" s="286" t="s">
        <v>1173</v>
      </c>
      <c r="DX25" s="286" t="s">
        <v>1173</v>
      </c>
      <c r="DY25" s="264"/>
      <c r="DZ25" s="264"/>
      <c r="EA25" s="264"/>
      <c r="EB25" s="262"/>
      <c r="EC25" s="264" t="str">
        <f t="shared" si="29"/>
        <v/>
      </c>
      <c r="ED25" s="264"/>
      <c r="EE25" s="264"/>
      <c r="EF25" s="264"/>
      <c r="EG25" s="264"/>
      <c r="EH25" s="264"/>
      <c r="EI25" s="264"/>
      <c r="EJ25" s="264"/>
      <c r="EK25" s="264"/>
      <c r="EL25" s="262"/>
      <c r="EM25" s="264" t="str">
        <f t="shared" si="45"/>
        <v/>
      </c>
      <c r="EN25" s="264"/>
      <c r="EO25" s="264"/>
      <c r="EP25" s="264"/>
      <c r="EQ25" s="264"/>
      <c r="ER25" s="264"/>
      <c r="ES25" s="264"/>
      <c r="ET25" s="264"/>
      <c r="EU25" s="264"/>
      <c r="EV25" s="262">
        <v>1</v>
      </c>
      <c r="EW25" s="264">
        <f t="shared" si="31"/>
        <v>1</v>
      </c>
      <c r="EX25" s="264">
        <v>1</v>
      </c>
      <c r="EY25" s="264"/>
      <c r="EZ25" s="264">
        <v>1</v>
      </c>
      <c r="FA25" s="264">
        <v>1</v>
      </c>
      <c r="FB25" s="264">
        <v>1</v>
      </c>
      <c r="FC25" s="264"/>
      <c r="FD25" s="264"/>
      <c r="FE25" s="264"/>
      <c r="FF25" s="265">
        <f t="shared" si="32"/>
        <v>0</v>
      </c>
      <c r="FG25" s="264">
        <f t="shared" si="33"/>
        <v>0</v>
      </c>
      <c r="FH25" s="264">
        <f t="shared" si="46"/>
        <v>1</v>
      </c>
      <c r="FI25" s="264">
        <f t="shared" si="47"/>
        <v>0</v>
      </c>
      <c r="FJ25" s="264">
        <f t="shared" si="38"/>
        <v>1</v>
      </c>
      <c r="FK25" s="264">
        <f t="shared" si="48"/>
        <v>1</v>
      </c>
      <c r="FL25" s="264">
        <v>2</v>
      </c>
      <c r="FM25" s="264">
        <v>2</v>
      </c>
      <c r="FN25" s="264">
        <v>1</v>
      </c>
      <c r="FO25" s="264">
        <v>2</v>
      </c>
      <c r="FP25" s="264">
        <v>2</v>
      </c>
      <c r="FQ25" s="264">
        <v>2</v>
      </c>
      <c r="FR25" s="264">
        <v>1</v>
      </c>
      <c r="FS25" s="264">
        <v>1</v>
      </c>
      <c r="FT25" s="264">
        <v>1</v>
      </c>
      <c r="FU25" s="264">
        <v>1</v>
      </c>
      <c r="FV25" s="264"/>
      <c r="FW25" s="264"/>
      <c r="FX25" s="264">
        <v>1</v>
      </c>
      <c r="FY25" s="264">
        <v>1</v>
      </c>
      <c r="FZ25" s="264">
        <f t="shared" si="49"/>
        <v>2</v>
      </c>
      <c r="GA25" s="264">
        <f t="shared" si="50"/>
        <v>2</v>
      </c>
      <c r="GB25" s="264">
        <f t="shared" si="51"/>
        <v>0</v>
      </c>
      <c r="GC25" s="264">
        <f t="shared" si="52"/>
        <v>1</v>
      </c>
      <c r="GD25" s="264">
        <f t="shared" si="53"/>
        <v>1</v>
      </c>
      <c r="GE25" s="264">
        <f t="shared" si="54"/>
        <v>1</v>
      </c>
      <c r="GF25" s="264">
        <f t="shared" si="55"/>
        <v>0</v>
      </c>
      <c r="GG25" s="264">
        <f t="shared" si="56"/>
        <v>0</v>
      </c>
      <c r="GH25" s="264">
        <f t="shared" si="57"/>
        <v>1</v>
      </c>
      <c r="GI25" s="78">
        <v>1</v>
      </c>
      <c r="GJ25" s="78"/>
      <c r="GK25" s="76" t="s">
        <v>1115</v>
      </c>
      <c r="GL25" s="259">
        <v>4</v>
      </c>
      <c r="GM25" s="260">
        <v>1</v>
      </c>
      <c r="GN25" s="260">
        <v>1</v>
      </c>
      <c r="GO25" s="260">
        <v>1</v>
      </c>
      <c r="GP25" s="260">
        <v>1</v>
      </c>
      <c r="GQ25" s="260">
        <v>1</v>
      </c>
      <c r="GR25" s="260">
        <v>1</v>
      </c>
      <c r="GS25" s="260">
        <v>1</v>
      </c>
      <c r="GT25" s="260">
        <v>4</v>
      </c>
      <c r="GU25" s="260">
        <v>4</v>
      </c>
      <c r="GV25" s="260">
        <v>4</v>
      </c>
      <c r="GW25" s="260">
        <v>1</v>
      </c>
      <c r="GX25" s="260">
        <v>4</v>
      </c>
      <c r="GY25" s="260">
        <v>1</v>
      </c>
      <c r="GZ25" s="260" t="str">
        <f>VLOOKUP(BQ25,CARACT_PE!$A$2:$H$145,8,0)</f>
        <v>MEFM</v>
      </c>
    </row>
    <row r="26" spans="1:208" s="260" customFormat="1" ht="12.75" customHeight="1" x14ac:dyDescent="0.2">
      <c r="A26" s="259">
        <v>0</v>
      </c>
      <c r="B26" s="260">
        <v>0</v>
      </c>
      <c r="C26" s="260">
        <v>0</v>
      </c>
      <c r="D26" s="260">
        <v>0</v>
      </c>
      <c r="E26" s="260">
        <v>0</v>
      </c>
      <c r="F26" s="260">
        <v>0</v>
      </c>
      <c r="G26" s="260">
        <v>0</v>
      </c>
      <c r="H26" s="260">
        <v>0</v>
      </c>
      <c r="I26" s="260">
        <v>0</v>
      </c>
      <c r="J26" s="260">
        <v>0</v>
      </c>
      <c r="K26" s="260">
        <v>0</v>
      </c>
      <c r="L26" s="260">
        <v>0</v>
      </c>
      <c r="M26" s="260">
        <v>0</v>
      </c>
      <c r="N26" s="260">
        <v>0</v>
      </c>
      <c r="O26" s="260">
        <v>0</v>
      </c>
      <c r="P26" s="260">
        <v>0</v>
      </c>
      <c r="Q26" s="260">
        <v>0</v>
      </c>
      <c r="R26" s="260">
        <v>0</v>
      </c>
      <c r="S26" s="260">
        <v>0</v>
      </c>
      <c r="T26" s="260">
        <v>0</v>
      </c>
      <c r="U26" s="260">
        <v>0</v>
      </c>
      <c r="V26" s="260">
        <v>1</v>
      </c>
      <c r="W26" s="260">
        <v>0</v>
      </c>
      <c r="X26" s="260">
        <v>0</v>
      </c>
      <c r="Y26" s="260">
        <v>0</v>
      </c>
      <c r="Z26" s="260">
        <v>0</v>
      </c>
      <c r="AA26" s="260">
        <v>0</v>
      </c>
      <c r="AB26" s="260">
        <v>0</v>
      </c>
      <c r="AC26" s="260">
        <v>0</v>
      </c>
      <c r="AD26" s="260">
        <v>0</v>
      </c>
      <c r="AE26" s="260">
        <v>0</v>
      </c>
      <c r="AF26" s="260">
        <v>0</v>
      </c>
      <c r="AG26" s="260">
        <v>0</v>
      </c>
      <c r="AH26" s="260">
        <v>0</v>
      </c>
      <c r="AI26" s="260">
        <v>0</v>
      </c>
      <c r="AJ26" s="260">
        <v>1</v>
      </c>
      <c r="AK26" s="260">
        <v>0</v>
      </c>
      <c r="AL26" s="260">
        <v>1</v>
      </c>
      <c r="AM26" s="260">
        <v>1</v>
      </c>
      <c r="AN26" s="260">
        <v>1</v>
      </c>
      <c r="AO26" s="260">
        <v>1</v>
      </c>
      <c r="AP26" s="261">
        <v>0</v>
      </c>
      <c r="AQ26" s="260">
        <f t="shared" si="0"/>
        <v>0</v>
      </c>
      <c r="AR26" s="260">
        <f t="shared" si="1"/>
        <v>0</v>
      </c>
      <c r="AS26" s="260">
        <f t="shared" si="2"/>
        <v>0</v>
      </c>
      <c r="AT26" s="260">
        <f t="shared" si="3"/>
        <v>1</v>
      </c>
      <c r="AU26" s="260">
        <f t="shared" si="4"/>
        <v>0</v>
      </c>
      <c r="AV26" s="260">
        <f t="shared" si="5"/>
        <v>1</v>
      </c>
      <c r="AW26" s="259">
        <f t="shared" si="6"/>
        <v>2</v>
      </c>
      <c r="AX26" s="260">
        <f t="shared" si="7"/>
        <v>0</v>
      </c>
      <c r="AY26" s="260">
        <f t="shared" si="8"/>
        <v>1</v>
      </c>
      <c r="AZ26" s="260">
        <f t="shared" si="9"/>
        <v>1</v>
      </c>
      <c r="BA26" s="260">
        <f t="shared" si="10"/>
        <v>1</v>
      </c>
      <c r="BB26" s="260">
        <f t="shared" si="11"/>
        <v>1</v>
      </c>
      <c r="BC26" s="261">
        <f t="shared" si="12"/>
        <v>0</v>
      </c>
      <c r="BD26" s="259">
        <f t="shared" si="13"/>
        <v>2</v>
      </c>
      <c r="BE26" s="260">
        <f t="shared" si="14"/>
        <v>2</v>
      </c>
      <c r="BF26" s="261">
        <f t="shared" si="15"/>
        <v>6</v>
      </c>
      <c r="BG26" s="260">
        <f t="shared" si="16"/>
        <v>2</v>
      </c>
      <c r="BH26" s="260">
        <f t="shared" si="17"/>
        <v>0</v>
      </c>
      <c r="BI26" s="260">
        <f t="shared" si="18"/>
        <v>1</v>
      </c>
      <c r="BJ26" s="260">
        <f t="shared" si="19"/>
        <v>1</v>
      </c>
      <c r="BK26" s="260">
        <f t="shared" si="20"/>
        <v>1</v>
      </c>
      <c r="BL26" s="260">
        <f t="shared" si="21"/>
        <v>1</v>
      </c>
      <c r="BM26" s="260">
        <f t="shared" si="22"/>
        <v>0</v>
      </c>
      <c r="BN26" s="259">
        <v>0</v>
      </c>
      <c r="BO26" s="260">
        <v>0</v>
      </c>
      <c r="BP26" s="261">
        <v>1</v>
      </c>
      <c r="BQ26" s="259" t="s">
        <v>109</v>
      </c>
      <c r="BR26" s="260" t="s">
        <v>110</v>
      </c>
      <c r="BS26" s="260" t="s">
        <v>864</v>
      </c>
      <c r="BT26" s="260">
        <v>23</v>
      </c>
      <c r="BU26" s="260" t="s">
        <v>1094</v>
      </c>
      <c r="BV26" s="260">
        <v>10</v>
      </c>
      <c r="BW26" s="260" t="s">
        <v>19</v>
      </c>
      <c r="BX26" s="261" t="s">
        <v>670</v>
      </c>
      <c r="BY26" s="259">
        <f>VLOOKUP(BW26,PERT_NAT_EQB_2018!$B$4:$G$35,6,FALSE)</f>
        <v>1</v>
      </c>
      <c r="BZ26" s="260">
        <f>VLOOKUP(BW26,PERT_NAT_EQB_2018!$B$4:$G$35,3,FALSE)</f>
        <v>1</v>
      </c>
      <c r="CA26" s="260">
        <f>VLOOKUP(BW26,PERT_NAT_EQB_2018!$B$4:$G$35,4,FALSE)</f>
        <v>0</v>
      </c>
      <c r="CB26" s="260">
        <f>VLOOKUP(BW26,PERT_NAT_EQB_2018!$B$4:$G$35,5,FALSE)</f>
        <v>0</v>
      </c>
      <c r="CC26" s="260">
        <f>VLOOKUP(BW26,PERT_NAT_EQB_2018!$B$4:$G$35,2,FALSE)</f>
        <v>1</v>
      </c>
      <c r="CD26" s="173">
        <v>1</v>
      </c>
      <c r="CE26" s="260">
        <f>VLOOKUP(BQ26,CARACT_PE!$A$1:$N$145,COLUMN(CARACT_PE!N:N),FALSE)</f>
        <v>362</v>
      </c>
      <c r="CF26" s="260">
        <v>0</v>
      </c>
      <c r="CG26" s="259">
        <f>VLOOKUP(BX26,PERT_NAT_EQB_2021!$B$4:$G$81,6,FALSE)</f>
        <v>1</v>
      </c>
      <c r="CH26" s="260">
        <f>VLOOKUP(BX26,PERT_NAT_EQB_2021!$B$4:$G$81,3,FALSE)</f>
        <v>1</v>
      </c>
      <c r="CI26" s="260">
        <f>VLOOKUP(BX26,PERT_NAT_EQB_2021!$B$4:$G$81,4,FALSE)</f>
        <v>0</v>
      </c>
      <c r="CJ26" s="260">
        <f>VLOOKUP(BX26,PERT_NAT_EQB_2021!$B$4:$G$81,5,FALSE)</f>
        <v>0</v>
      </c>
      <c r="CK26" s="260">
        <f>VLOOKUP(BX26,PERT_NAT_EQB_2021!$B$4:$G$81,2,FALSE)</f>
        <v>1</v>
      </c>
      <c r="CL26" s="259">
        <f t="shared" si="23"/>
        <v>1</v>
      </c>
      <c r="CM26" s="260">
        <f t="shared" ref="CM26:CM57" si="59">IF(CD26=1,0,IF(CE26&gt;=1200,0,CH26))</f>
        <v>0</v>
      </c>
      <c r="CN26" s="260">
        <f t="shared" ref="CN26:CO29" si="60">IF($CD26=1,0,IF($CF26&gt;2,0,CI26))</f>
        <v>0</v>
      </c>
      <c r="CO26" s="260">
        <f t="shared" si="60"/>
        <v>0</v>
      </c>
      <c r="CP26" s="260">
        <f t="shared" si="25"/>
        <v>1</v>
      </c>
      <c r="CR26" s="262">
        <v>4</v>
      </c>
      <c r="CS26" s="263">
        <v>1</v>
      </c>
      <c r="CT26" s="262">
        <v>0</v>
      </c>
      <c r="CU26" s="264">
        <v>1</v>
      </c>
      <c r="CV26" s="264">
        <v>1</v>
      </c>
      <c r="CW26" s="263"/>
      <c r="CX26" s="262"/>
      <c r="CY26" s="264" t="str">
        <f t="shared" si="26"/>
        <v/>
      </c>
      <c r="CZ26" s="264"/>
      <c r="DA26" s="264"/>
      <c r="DB26" s="264"/>
      <c r="DC26" s="264"/>
      <c r="DD26" s="264"/>
      <c r="DE26" s="264"/>
      <c r="DF26" s="264"/>
      <c r="DG26" s="264"/>
      <c r="DH26" s="262"/>
      <c r="DI26" s="264" t="str">
        <f t="shared" si="27"/>
        <v/>
      </c>
      <c r="DJ26" s="264"/>
      <c r="DK26" s="264"/>
      <c r="DL26" s="264"/>
      <c r="DM26" s="264"/>
      <c r="DN26" s="264"/>
      <c r="DO26" s="264"/>
      <c r="DP26" s="264"/>
      <c r="DQ26" s="264"/>
      <c r="DR26" s="262">
        <v>1</v>
      </c>
      <c r="DS26" s="264" t="str">
        <f t="shared" si="28"/>
        <v/>
      </c>
      <c r="DT26" s="264">
        <v>1</v>
      </c>
      <c r="DU26" s="264"/>
      <c r="DV26" s="264"/>
      <c r="DW26" s="264"/>
      <c r="DX26" s="264">
        <v>1</v>
      </c>
      <c r="DY26" s="264"/>
      <c r="DZ26" s="264"/>
      <c r="EA26" s="264"/>
      <c r="EB26" s="262"/>
      <c r="EC26" s="264" t="str">
        <f t="shared" si="29"/>
        <v/>
      </c>
      <c r="ED26" s="264"/>
      <c r="EE26" s="264"/>
      <c r="EF26" s="264"/>
      <c r="EG26" s="264"/>
      <c r="EH26" s="264"/>
      <c r="EI26" s="264"/>
      <c r="EJ26" s="264"/>
      <c r="EK26" s="264"/>
      <c r="EL26" s="262"/>
      <c r="EM26" s="264" t="str">
        <f t="shared" si="45"/>
        <v/>
      </c>
      <c r="EN26" s="264"/>
      <c r="EO26" s="264"/>
      <c r="EP26" s="264"/>
      <c r="EQ26" s="264"/>
      <c r="ER26" s="264"/>
      <c r="ES26" s="264"/>
      <c r="ET26" s="264"/>
      <c r="EU26" s="264"/>
      <c r="EV26" s="262">
        <v>1</v>
      </c>
      <c r="EW26" s="264" t="str">
        <f t="shared" si="31"/>
        <v/>
      </c>
      <c r="EX26" s="264">
        <v>1</v>
      </c>
      <c r="EY26" s="264"/>
      <c r="EZ26" s="264"/>
      <c r="FA26" s="264"/>
      <c r="FB26" s="264">
        <v>1</v>
      </c>
      <c r="FC26" s="264">
        <v>1</v>
      </c>
      <c r="FD26" s="264">
        <v>1</v>
      </c>
      <c r="FE26" s="264"/>
      <c r="FF26" s="265">
        <f t="shared" si="32"/>
        <v>0</v>
      </c>
      <c r="FG26" s="264">
        <f t="shared" si="33"/>
        <v>0</v>
      </c>
      <c r="FH26" s="264">
        <f t="shared" si="46"/>
        <v>1</v>
      </c>
      <c r="FI26" s="264">
        <f t="shared" si="47"/>
        <v>0</v>
      </c>
      <c r="FJ26" s="264">
        <f t="shared" si="38"/>
        <v>1</v>
      </c>
      <c r="FK26" s="264">
        <f t="shared" si="48"/>
        <v>1</v>
      </c>
      <c r="FL26" s="264">
        <v>2</v>
      </c>
      <c r="FM26" s="264">
        <v>2</v>
      </c>
      <c r="FN26" s="264">
        <v>1</v>
      </c>
      <c r="FO26" s="264">
        <v>0</v>
      </c>
      <c r="FP26" s="264">
        <v>0</v>
      </c>
      <c r="FQ26" s="264">
        <v>2</v>
      </c>
      <c r="FR26" s="264">
        <v>1</v>
      </c>
      <c r="FS26" s="264">
        <v>1</v>
      </c>
      <c r="FT26" s="264"/>
      <c r="FU26" s="264"/>
      <c r="FV26" s="264"/>
      <c r="FW26" s="264"/>
      <c r="FX26" s="264"/>
      <c r="FY26" s="264"/>
      <c r="FZ26" s="264">
        <f t="shared" si="49"/>
        <v>2</v>
      </c>
      <c r="GA26" s="264">
        <f t="shared" si="50"/>
        <v>0</v>
      </c>
      <c r="GB26" s="264">
        <f t="shared" si="51"/>
        <v>0</v>
      </c>
      <c r="GC26" s="264">
        <f t="shared" si="52"/>
        <v>0</v>
      </c>
      <c r="GD26" s="264">
        <f t="shared" si="53"/>
        <v>0</v>
      </c>
      <c r="GE26" s="264">
        <f t="shared" si="54"/>
        <v>2</v>
      </c>
      <c r="GF26" s="264">
        <f t="shared" si="55"/>
        <v>1</v>
      </c>
      <c r="GG26" s="264">
        <f t="shared" si="56"/>
        <v>1</v>
      </c>
      <c r="GH26" s="264">
        <f t="shared" si="57"/>
        <v>0</v>
      </c>
      <c r="GI26" s="78"/>
      <c r="GJ26" s="78"/>
      <c r="GK26" s="75"/>
      <c r="GL26" s="259">
        <v>4</v>
      </c>
      <c r="GM26" s="260">
        <v>1</v>
      </c>
      <c r="GN26" s="260">
        <v>1</v>
      </c>
      <c r="GO26" s="260">
        <v>1</v>
      </c>
      <c r="GP26" s="260">
        <v>1</v>
      </c>
      <c r="GQ26" s="260">
        <v>1</v>
      </c>
      <c r="GR26" s="260">
        <v>1</v>
      </c>
      <c r="GS26" s="260">
        <v>1</v>
      </c>
      <c r="GZ26" s="260" t="str">
        <f>VLOOKUP(BQ26,CARACT_PE!$A$2:$H$145,8,0)</f>
        <v>MEFM</v>
      </c>
    </row>
    <row r="27" spans="1:208" s="260" customFormat="1" ht="12.75" customHeight="1" x14ac:dyDescent="0.2">
      <c r="A27" s="259">
        <v>0</v>
      </c>
      <c r="B27" s="260">
        <v>0</v>
      </c>
      <c r="C27" s="260">
        <v>0</v>
      </c>
      <c r="D27" s="260">
        <v>0</v>
      </c>
      <c r="E27" s="260">
        <v>0</v>
      </c>
      <c r="F27" s="260">
        <v>0</v>
      </c>
      <c r="G27" s="260">
        <v>0</v>
      </c>
      <c r="H27" s="260">
        <v>0</v>
      </c>
      <c r="I27" s="260">
        <v>0</v>
      </c>
      <c r="J27" s="260">
        <v>0</v>
      </c>
      <c r="K27" s="260">
        <v>0</v>
      </c>
      <c r="L27" s="260">
        <v>0</v>
      </c>
      <c r="M27" s="260">
        <v>0</v>
      </c>
      <c r="N27" s="260">
        <v>0</v>
      </c>
      <c r="O27" s="260">
        <v>0</v>
      </c>
      <c r="P27" s="260">
        <v>0</v>
      </c>
      <c r="Q27" s="260">
        <v>0</v>
      </c>
      <c r="R27" s="260">
        <v>0</v>
      </c>
      <c r="S27" s="260">
        <v>0</v>
      </c>
      <c r="T27" s="260">
        <v>0</v>
      </c>
      <c r="U27" s="260">
        <v>0</v>
      </c>
      <c r="V27" s="260">
        <v>1</v>
      </c>
      <c r="W27" s="260">
        <v>0</v>
      </c>
      <c r="X27" s="260">
        <v>0</v>
      </c>
      <c r="Y27" s="260">
        <v>0</v>
      </c>
      <c r="Z27" s="260">
        <v>1</v>
      </c>
      <c r="AA27" s="260">
        <v>0</v>
      </c>
      <c r="AB27" s="260">
        <v>0</v>
      </c>
      <c r="AC27" s="260">
        <v>0</v>
      </c>
      <c r="AD27" s="260">
        <v>1</v>
      </c>
      <c r="AE27" s="260">
        <v>0</v>
      </c>
      <c r="AF27" s="260">
        <v>0</v>
      </c>
      <c r="AG27" s="260">
        <v>0</v>
      </c>
      <c r="AH27" s="260">
        <v>0</v>
      </c>
      <c r="AI27" s="260">
        <v>0</v>
      </c>
      <c r="AJ27" s="260">
        <v>0</v>
      </c>
      <c r="AK27" s="260">
        <v>0</v>
      </c>
      <c r="AL27" s="260">
        <v>0</v>
      </c>
      <c r="AM27" s="260">
        <v>0</v>
      </c>
      <c r="AN27" s="260">
        <v>0</v>
      </c>
      <c r="AO27" s="260">
        <v>0</v>
      </c>
      <c r="AP27" s="261">
        <v>0</v>
      </c>
      <c r="AQ27" s="260">
        <f t="shared" si="0"/>
        <v>0</v>
      </c>
      <c r="AR27" s="260">
        <f t="shared" si="1"/>
        <v>0</v>
      </c>
      <c r="AS27" s="260">
        <f t="shared" si="2"/>
        <v>0</v>
      </c>
      <c r="AT27" s="260">
        <f t="shared" si="3"/>
        <v>1</v>
      </c>
      <c r="AU27" s="260">
        <f t="shared" si="4"/>
        <v>1</v>
      </c>
      <c r="AV27" s="260">
        <f t="shared" si="5"/>
        <v>0</v>
      </c>
      <c r="AW27" s="259">
        <f t="shared" si="6"/>
        <v>1</v>
      </c>
      <c r="AX27" s="260">
        <f t="shared" si="7"/>
        <v>1</v>
      </c>
      <c r="AY27" s="260">
        <f t="shared" si="8"/>
        <v>0</v>
      </c>
      <c r="AZ27" s="260">
        <f t="shared" si="9"/>
        <v>0</v>
      </c>
      <c r="BA27" s="260">
        <f t="shared" si="10"/>
        <v>1</v>
      </c>
      <c r="BB27" s="260">
        <f t="shared" si="11"/>
        <v>0</v>
      </c>
      <c r="BC27" s="261">
        <f t="shared" si="12"/>
        <v>0</v>
      </c>
      <c r="BD27" s="259">
        <f t="shared" si="13"/>
        <v>1</v>
      </c>
      <c r="BE27" s="260">
        <f t="shared" si="14"/>
        <v>2</v>
      </c>
      <c r="BF27" s="261">
        <f t="shared" si="15"/>
        <v>3</v>
      </c>
      <c r="BG27" s="260">
        <f t="shared" si="16"/>
        <v>1</v>
      </c>
      <c r="BH27" s="260">
        <f t="shared" si="17"/>
        <v>1</v>
      </c>
      <c r="BI27" s="260">
        <f t="shared" si="18"/>
        <v>0</v>
      </c>
      <c r="BJ27" s="260">
        <f t="shared" si="19"/>
        <v>0</v>
      </c>
      <c r="BK27" s="260">
        <f t="shared" si="20"/>
        <v>1</v>
      </c>
      <c r="BL27" s="260">
        <f t="shared" si="21"/>
        <v>0</v>
      </c>
      <c r="BM27" s="260">
        <f t="shared" si="22"/>
        <v>0</v>
      </c>
      <c r="BN27" s="259">
        <v>1</v>
      </c>
      <c r="BO27" s="260">
        <v>0</v>
      </c>
      <c r="BP27" s="261">
        <v>0</v>
      </c>
      <c r="BQ27" s="259" t="s">
        <v>111</v>
      </c>
      <c r="BR27" s="260" t="s">
        <v>112</v>
      </c>
      <c r="BS27" s="260" t="s">
        <v>865</v>
      </c>
      <c r="BT27" s="260" t="s">
        <v>1095</v>
      </c>
      <c r="BU27" s="260" t="s">
        <v>1094</v>
      </c>
      <c r="BV27" s="260">
        <v>10</v>
      </c>
      <c r="BW27" s="260" t="s">
        <v>26</v>
      </c>
      <c r="BX27" s="261" t="s">
        <v>671</v>
      </c>
      <c r="BY27" s="259">
        <f>VLOOKUP(BW27,PERT_NAT_EQB_2018!$B$4:$G$35,6,FALSE)</f>
        <v>1</v>
      </c>
      <c r="BZ27" s="260">
        <f>VLOOKUP(BW27,PERT_NAT_EQB_2018!$B$4:$G$35,3,FALSE)</f>
        <v>1</v>
      </c>
      <c r="CA27" s="260">
        <f>VLOOKUP(BW27,PERT_NAT_EQB_2018!$B$4:$G$35,4,FALSE)</f>
        <v>0</v>
      </c>
      <c r="CB27" s="260">
        <f>VLOOKUP(BW27,PERT_NAT_EQB_2018!$B$4:$G$35,5,FALSE)</f>
        <v>0</v>
      </c>
      <c r="CC27" s="260">
        <f>VLOOKUP(BW27,PERT_NAT_EQB_2018!$B$4:$G$35,2,FALSE)</f>
        <v>1</v>
      </c>
      <c r="CD27" s="259">
        <v>0</v>
      </c>
      <c r="CE27" s="260">
        <f>VLOOKUP(BQ27,CARACT_PE!$A$1:$N$145,COLUMN(CARACT_PE!N:N),FALSE)</f>
        <v>647</v>
      </c>
      <c r="CF27" s="260">
        <v>17</v>
      </c>
      <c r="CG27" s="259">
        <f>VLOOKUP(BX27,PERT_NAT_EQB_2021!$B$4:$G$81,6,FALSE)</f>
        <v>1</v>
      </c>
      <c r="CH27" s="260">
        <f>VLOOKUP(BX27,PERT_NAT_EQB_2021!$B$4:$G$81,3,FALSE)</f>
        <v>1</v>
      </c>
      <c r="CI27" s="260">
        <f>VLOOKUP(BX27,PERT_NAT_EQB_2021!$B$4:$G$81,4,FALSE)</f>
        <v>0</v>
      </c>
      <c r="CJ27" s="260">
        <f>VLOOKUP(BX27,PERT_NAT_EQB_2021!$B$4:$G$81,5,FALSE)</f>
        <v>0</v>
      </c>
      <c r="CK27" s="260">
        <f>VLOOKUP(BX27,PERT_NAT_EQB_2021!$B$4:$G$81,2,FALSE)</f>
        <v>1</v>
      </c>
      <c r="CL27" s="259">
        <f t="shared" si="23"/>
        <v>1</v>
      </c>
      <c r="CM27" s="260">
        <f t="shared" si="59"/>
        <v>1</v>
      </c>
      <c r="CN27" s="260">
        <f t="shared" si="60"/>
        <v>0</v>
      </c>
      <c r="CO27" s="260">
        <f t="shared" si="60"/>
        <v>0</v>
      </c>
      <c r="CP27" s="260">
        <f t="shared" si="25"/>
        <v>1</v>
      </c>
      <c r="CR27" s="262">
        <v>2</v>
      </c>
      <c r="CS27" s="263">
        <v>0</v>
      </c>
      <c r="CT27" s="262">
        <v>1</v>
      </c>
      <c r="CU27" s="264">
        <v>0</v>
      </c>
      <c r="CV27" s="264"/>
      <c r="CW27" s="263"/>
      <c r="CX27" s="262"/>
      <c r="CY27" s="264" t="str">
        <f t="shared" si="26"/>
        <v/>
      </c>
      <c r="CZ27" s="264"/>
      <c r="DA27" s="264"/>
      <c r="DB27" s="264"/>
      <c r="DC27" s="264"/>
      <c r="DD27" s="264"/>
      <c r="DE27" s="264"/>
      <c r="DF27" s="264"/>
      <c r="DG27" s="264"/>
      <c r="DH27" s="262"/>
      <c r="DI27" s="264" t="str">
        <f t="shared" si="27"/>
        <v/>
      </c>
      <c r="DJ27" s="264"/>
      <c r="DK27" s="264"/>
      <c r="DL27" s="264"/>
      <c r="DM27" s="264"/>
      <c r="DN27" s="264"/>
      <c r="DO27" s="264"/>
      <c r="DP27" s="264"/>
      <c r="DQ27" s="264"/>
      <c r="DR27" s="262">
        <v>1</v>
      </c>
      <c r="DS27" s="264">
        <f t="shared" si="28"/>
        <v>1</v>
      </c>
      <c r="DT27" s="264">
        <v>1</v>
      </c>
      <c r="DU27" s="264"/>
      <c r="DV27" s="264"/>
      <c r="DW27" s="264"/>
      <c r="DX27" s="264">
        <v>1</v>
      </c>
      <c r="DY27" s="264"/>
      <c r="DZ27" s="264"/>
      <c r="EA27" s="264"/>
      <c r="EB27" s="262"/>
      <c r="EC27" s="264" t="str">
        <f t="shared" si="29"/>
        <v/>
      </c>
      <c r="ED27" s="264"/>
      <c r="EE27" s="264"/>
      <c r="EF27" s="264"/>
      <c r="EG27" s="264"/>
      <c r="EH27" s="264"/>
      <c r="EI27" s="264"/>
      <c r="EJ27" s="264"/>
      <c r="EK27" s="264"/>
      <c r="EL27" s="262"/>
      <c r="EM27" s="264" t="str">
        <f t="shared" si="45"/>
        <v/>
      </c>
      <c r="EN27" s="264"/>
      <c r="EO27" s="264"/>
      <c r="EP27" s="264"/>
      <c r="EQ27" s="264"/>
      <c r="ER27" s="264"/>
      <c r="ES27" s="264"/>
      <c r="ET27" s="264"/>
      <c r="EU27" s="264"/>
      <c r="EV27" s="262">
        <v>1</v>
      </c>
      <c r="EW27" s="264">
        <f t="shared" si="31"/>
        <v>1</v>
      </c>
      <c r="EX27" s="264">
        <v>1</v>
      </c>
      <c r="EY27" s="264"/>
      <c r="EZ27" s="264"/>
      <c r="FA27" s="264"/>
      <c r="FB27" s="264">
        <v>1</v>
      </c>
      <c r="FC27" s="264">
        <v>1</v>
      </c>
      <c r="FD27" s="264">
        <v>1</v>
      </c>
      <c r="FE27" s="264"/>
      <c r="FF27" s="265">
        <f t="shared" si="32"/>
        <v>0</v>
      </c>
      <c r="FG27" s="264">
        <f t="shared" si="33"/>
        <v>0</v>
      </c>
      <c r="FH27" s="264">
        <f t="shared" si="46"/>
        <v>1</v>
      </c>
      <c r="FI27" s="264">
        <f t="shared" si="47"/>
        <v>0</v>
      </c>
      <c r="FJ27" s="264">
        <f t="shared" si="38"/>
        <v>1</v>
      </c>
      <c r="FK27" s="264">
        <f t="shared" si="48"/>
        <v>1</v>
      </c>
      <c r="FL27" s="264">
        <v>2</v>
      </c>
      <c r="FM27" s="264">
        <v>2</v>
      </c>
      <c r="FN27" s="264">
        <v>1</v>
      </c>
      <c r="FO27" s="264">
        <v>0</v>
      </c>
      <c r="FP27" s="264">
        <v>0</v>
      </c>
      <c r="FQ27" s="264">
        <v>2</v>
      </c>
      <c r="FR27" s="264">
        <v>1</v>
      </c>
      <c r="FS27" s="264">
        <v>1</v>
      </c>
      <c r="FT27" s="264">
        <v>1</v>
      </c>
      <c r="FU27" s="264">
        <v>1</v>
      </c>
      <c r="FV27" s="264"/>
      <c r="FW27" s="264"/>
      <c r="FX27" s="264">
        <v>1</v>
      </c>
      <c r="FY27" s="264">
        <v>1</v>
      </c>
      <c r="FZ27" s="264">
        <f t="shared" si="49"/>
        <v>2</v>
      </c>
      <c r="GA27" s="264">
        <f t="shared" si="50"/>
        <v>2</v>
      </c>
      <c r="GB27" s="264">
        <f t="shared" si="51"/>
        <v>0</v>
      </c>
      <c r="GC27" s="264">
        <f t="shared" si="52"/>
        <v>0</v>
      </c>
      <c r="GD27" s="264">
        <f t="shared" si="53"/>
        <v>0</v>
      </c>
      <c r="GE27" s="264">
        <f t="shared" si="54"/>
        <v>2</v>
      </c>
      <c r="GF27" s="264">
        <f t="shared" si="55"/>
        <v>1</v>
      </c>
      <c r="GG27" s="264">
        <f t="shared" si="56"/>
        <v>1</v>
      </c>
      <c r="GH27" s="264">
        <f t="shared" si="57"/>
        <v>0</v>
      </c>
      <c r="GI27" s="78">
        <v>1</v>
      </c>
      <c r="GJ27" s="78"/>
      <c r="GK27" s="75" t="s">
        <v>952</v>
      </c>
      <c r="GL27" s="259">
        <v>4</v>
      </c>
      <c r="GM27" s="260">
        <v>1</v>
      </c>
      <c r="GN27" s="260">
        <v>1</v>
      </c>
      <c r="GO27" s="260">
        <v>1</v>
      </c>
      <c r="GP27" s="260">
        <v>1</v>
      </c>
      <c r="GQ27" s="260">
        <v>1</v>
      </c>
      <c r="GR27" s="260">
        <v>1</v>
      </c>
      <c r="GS27" s="260">
        <v>1</v>
      </c>
      <c r="GT27" s="260">
        <v>4</v>
      </c>
      <c r="GU27" s="260">
        <v>4</v>
      </c>
      <c r="GV27" s="260">
        <v>4</v>
      </c>
      <c r="GW27" s="260">
        <v>1</v>
      </c>
      <c r="GX27" s="260">
        <v>4</v>
      </c>
      <c r="GY27" s="260">
        <v>1</v>
      </c>
      <c r="GZ27" s="260" t="str">
        <f>VLOOKUP(BQ27,CARACT_PE!$A$2:$H$145,8,0)</f>
        <v>MEFM</v>
      </c>
    </row>
    <row r="28" spans="1:208" s="260" customFormat="1" ht="12.75" customHeight="1" x14ac:dyDescent="0.2">
      <c r="A28" s="259">
        <v>1</v>
      </c>
      <c r="B28" s="260">
        <v>0</v>
      </c>
      <c r="C28" s="260">
        <v>0</v>
      </c>
      <c r="D28" s="260">
        <v>0</v>
      </c>
      <c r="E28" s="260">
        <v>0</v>
      </c>
      <c r="F28" s="260">
        <v>1</v>
      </c>
      <c r="G28" s="260">
        <v>0</v>
      </c>
      <c r="H28" s="260">
        <v>0</v>
      </c>
      <c r="I28" s="260">
        <v>0</v>
      </c>
      <c r="J28" s="260">
        <v>0</v>
      </c>
      <c r="K28" s="260">
        <v>0</v>
      </c>
      <c r="L28" s="260">
        <v>0</v>
      </c>
      <c r="M28" s="260">
        <v>0</v>
      </c>
      <c r="N28" s="260">
        <v>0</v>
      </c>
      <c r="O28" s="260">
        <v>0</v>
      </c>
      <c r="P28" s="260">
        <v>0</v>
      </c>
      <c r="Q28" s="260">
        <v>0</v>
      </c>
      <c r="R28" s="260">
        <v>0</v>
      </c>
      <c r="S28" s="260">
        <v>0</v>
      </c>
      <c r="T28" s="260">
        <v>0</v>
      </c>
      <c r="U28" s="260">
        <v>0</v>
      </c>
      <c r="V28" s="260">
        <v>0</v>
      </c>
      <c r="W28" s="260">
        <v>0</v>
      </c>
      <c r="X28" s="260">
        <v>0</v>
      </c>
      <c r="Y28" s="260">
        <v>0</v>
      </c>
      <c r="Z28" s="260">
        <v>0</v>
      </c>
      <c r="AA28" s="260">
        <v>0</v>
      </c>
      <c r="AB28" s="260">
        <v>0</v>
      </c>
      <c r="AC28" s="260">
        <v>0</v>
      </c>
      <c r="AD28" s="260">
        <v>0</v>
      </c>
      <c r="AE28" s="260">
        <v>0</v>
      </c>
      <c r="AF28" s="260">
        <v>0</v>
      </c>
      <c r="AG28" s="260">
        <v>0</v>
      </c>
      <c r="AH28" s="260">
        <v>0</v>
      </c>
      <c r="AI28" s="260">
        <v>0</v>
      </c>
      <c r="AJ28" s="260">
        <v>0</v>
      </c>
      <c r="AK28" s="260">
        <v>0</v>
      </c>
      <c r="AL28" s="260">
        <v>0</v>
      </c>
      <c r="AM28" s="260">
        <v>0</v>
      </c>
      <c r="AN28" s="260">
        <v>0</v>
      </c>
      <c r="AO28" s="260">
        <v>0</v>
      </c>
      <c r="AP28" s="261">
        <v>0</v>
      </c>
      <c r="AQ28" s="260">
        <f t="shared" si="0"/>
        <v>1</v>
      </c>
      <c r="AR28" s="260">
        <f t="shared" si="1"/>
        <v>0</v>
      </c>
      <c r="AS28" s="260">
        <f t="shared" si="2"/>
        <v>0</v>
      </c>
      <c r="AT28" s="260">
        <f t="shared" si="3"/>
        <v>0</v>
      </c>
      <c r="AU28" s="260">
        <f t="shared" si="4"/>
        <v>0</v>
      </c>
      <c r="AV28" s="260">
        <f t="shared" si="5"/>
        <v>0</v>
      </c>
      <c r="AW28" s="259">
        <f t="shared" si="6"/>
        <v>0</v>
      </c>
      <c r="AX28" s="260">
        <f t="shared" si="7"/>
        <v>0</v>
      </c>
      <c r="AY28" s="260">
        <f t="shared" si="8"/>
        <v>0</v>
      </c>
      <c r="AZ28" s="260">
        <f t="shared" si="9"/>
        <v>0</v>
      </c>
      <c r="BA28" s="260">
        <f t="shared" si="10"/>
        <v>0</v>
      </c>
      <c r="BB28" s="260">
        <f t="shared" si="11"/>
        <v>0</v>
      </c>
      <c r="BC28" s="261">
        <f t="shared" si="12"/>
        <v>0</v>
      </c>
      <c r="BD28" s="259">
        <f t="shared" si="13"/>
        <v>0</v>
      </c>
      <c r="BE28" s="260">
        <f t="shared" si="14"/>
        <v>0</v>
      </c>
      <c r="BF28" s="261">
        <f t="shared" si="15"/>
        <v>0</v>
      </c>
      <c r="BG28" s="260">
        <f t="shared" si="16"/>
        <v>1</v>
      </c>
      <c r="BH28" s="260">
        <f t="shared" si="17"/>
        <v>0</v>
      </c>
      <c r="BI28" s="260">
        <f t="shared" si="18"/>
        <v>0</v>
      </c>
      <c r="BJ28" s="260">
        <f t="shared" si="19"/>
        <v>0</v>
      </c>
      <c r="BK28" s="260">
        <f t="shared" si="20"/>
        <v>0</v>
      </c>
      <c r="BL28" s="260">
        <f t="shared" si="21"/>
        <v>1</v>
      </c>
      <c r="BM28" s="260">
        <f t="shared" si="22"/>
        <v>0</v>
      </c>
      <c r="BN28" s="259">
        <v>1</v>
      </c>
      <c r="BO28" s="260">
        <v>0</v>
      </c>
      <c r="BP28" s="261">
        <v>0</v>
      </c>
      <c r="BQ28" s="259" t="s">
        <v>114</v>
      </c>
      <c r="BR28" s="260" t="s">
        <v>115</v>
      </c>
      <c r="BS28" s="260" t="s">
        <v>866</v>
      </c>
      <c r="BT28" s="260">
        <v>23</v>
      </c>
      <c r="BU28" s="260" t="s">
        <v>1094</v>
      </c>
      <c r="BV28" s="260">
        <v>10</v>
      </c>
      <c r="BW28" s="260" t="s">
        <v>26</v>
      </c>
      <c r="BX28" s="261" t="s">
        <v>671</v>
      </c>
      <c r="BY28" s="259">
        <f>VLOOKUP(BW28,PERT_NAT_EQB_2018!$B$4:$G$35,6,FALSE)</f>
        <v>1</v>
      </c>
      <c r="BZ28" s="260">
        <f>VLOOKUP(BW28,PERT_NAT_EQB_2018!$B$4:$G$35,3,FALSE)</f>
        <v>1</v>
      </c>
      <c r="CA28" s="260">
        <f>VLOOKUP(BW28,PERT_NAT_EQB_2018!$B$4:$G$35,4,FALSE)</f>
        <v>0</v>
      </c>
      <c r="CB28" s="260">
        <f>VLOOKUP(BW28,PERT_NAT_EQB_2018!$B$4:$G$35,5,FALSE)</f>
        <v>0</v>
      </c>
      <c r="CC28" s="260">
        <f>VLOOKUP(BW28,PERT_NAT_EQB_2018!$B$4:$G$35,2,FALSE)</f>
        <v>1</v>
      </c>
      <c r="CD28" s="259">
        <v>0</v>
      </c>
      <c r="CE28" s="260">
        <f>VLOOKUP(BQ28,CARACT_PE!$A$1:$N$145,COLUMN(CARACT_PE!N:N),FALSE)</f>
        <v>673</v>
      </c>
      <c r="CF28" s="260">
        <v>4</v>
      </c>
      <c r="CG28" s="259">
        <f>VLOOKUP(BX28,PERT_NAT_EQB_2021!$B$4:$G$81,6,FALSE)</f>
        <v>1</v>
      </c>
      <c r="CH28" s="260">
        <f>VLOOKUP(BX28,PERT_NAT_EQB_2021!$B$4:$G$81,3,FALSE)</f>
        <v>1</v>
      </c>
      <c r="CI28" s="260">
        <f>VLOOKUP(BX28,PERT_NAT_EQB_2021!$B$4:$G$81,4,FALSE)</f>
        <v>0</v>
      </c>
      <c r="CJ28" s="260">
        <f>VLOOKUP(BX28,PERT_NAT_EQB_2021!$B$4:$G$81,5,FALSE)</f>
        <v>0</v>
      </c>
      <c r="CK28" s="260">
        <f>VLOOKUP(BX28,PERT_NAT_EQB_2021!$B$4:$G$81,2,FALSE)</f>
        <v>1</v>
      </c>
      <c r="CL28" s="259">
        <f t="shared" si="23"/>
        <v>1</v>
      </c>
      <c r="CM28" s="260">
        <f t="shared" si="59"/>
        <v>1</v>
      </c>
      <c r="CN28" s="260">
        <f t="shared" si="60"/>
        <v>0</v>
      </c>
      <c r="CO28" s="260">
        <f t="shared" si="60"/>
        <v>0</v>
      </c>
      <c r="CP28" s="260">
        <f t="shared" si="25"/>
        <v>1</v>
      </c>
      <c r="CR28" s="262">
        <v>2</v>
      </c>
      <c r="CS28" s="263">
        <v>0</v>
      </c>
      <c r="CT28" s="262">
        <v>1</v>
      </c>
      <c r="CU28" s="264">
        <v>0</v>
      </c>
      <c r="CV28" s="264"/>
      <c r="CW28" s="263"/>
      <c r="CX28" s="262">
        <v>1</v>
      </c>
      <c r="CY28" s="264">
        <f t="shared" si="26"/>
        <v>1</v>
      </c>
      <c r="CZ28" s="264">
        <v>1</v>
      </c>
      <c r="DA28" s="264"/>
      <c r="DB28" s="264"/>
      <c r="DC28" s="264"/>
      <c r="DD28" s="264">
        <v>1</v>
      </c>
      <c r="DE28" s="264"/>
      <c r="DF28" s="264"/>
      <c r="DG28" s="264"/>
      <c r="DH28" s="262"/>
      <c r="DI28" s="264" t="str">
        <f t="shared" si="27"/>
        <v/>
      </c>
      <c r="DJ28" s="264"/>
      <c r="DK28" s="264"/>
      <c r="DL28" s="264"/>
      <c r="DM28" s="264"/>
      <c r="DN28" s="264"/>
      <c r="DO28" s="264"/>
      <c r="DP28" s="201" t="s">
        <v>1169</v>
      </c>
      <c r="DQ28" s="264"/>
      <c r="DR28" s="262"/>
      <c r="DS28" s="264" t="str">
        <f t="shared" si="28"/>
        <v/>
      </c>
      <c r="DT28" s="264"/>
      <c r="DU28" s="264"/>
      <c r="DV28" s="264"/>
      <c r="DW28" s="264"/>
      <c r="DX28" s="264"/>
      <c r="DY28" s="264"/>
      <c r="DZ28" s="264"/>
      <c r="EA28" s="264"/>
      <c r="EB28" s="262">
        <v>1</v>
      </c>
      <c r="EC28" s="264">
        <f t="shared" si="29"/>
        <v>1</v>
      </c>
      <c r="ED28" s="264">
        <v>1</v>
      </c>
      <c r="EE28" s="264"/>
      <c r="EF28" s="264"/>
      <c r="EG28" s="264"/>
      <c r="EH28" s="264">
        <v>1</v>
      </c>
      <c r="EI28" s="264"/>
      <c r="EJ28" s="264"/>
      <c r="EK28" s="264"/>
      <c r="EL28" s="262"/>
      <c r="EM28" s="264" t="str">
        <f t="shared" si="45"/>
        <v/>
      </c>
      <c r="EN28" s="264"/>
      <c r="EO28" s="264"/>
      <c r="EP28" s="264"/>
      <c r="EQ28" s="264"/>
      <c r="ER28" s="264"/>
      <c r="ES28" s="264"/>
      <c r="ET28" s="264"/>
      <c r="EU28" s="264"/>
      <c r="EV28" s="262"/>
      <c r="EW28" s="264" t="str">
        <f t="shared" si="31"/>
        <v/>
      </c>
      <c r="EX28" s="264"/>
      <c r="EY28" s="264"/>
      <c r="EZ28" s="264"/>
      <c r="FA28" s="264"/>
      <c r="FB28" s="264"/>
      <c r="FC28" s="264"/>
      <c r="FD28" s="264"/>
      <c r="FE28" s="264"/>
      <c r="FF28" s="265">
        <f t="shared" si="32"/>
        <v>1</v>
      </c>
      <c r="FG28" s="264">
        <f t="shared" si="33"/>
        <v>0</v>
      </c>
      <c r="FH28" s="264">
        <f t="shared" si="46"/>
        <v>0</v>
      </c>
      <c r="FI28" s="264">
        <f t="shared" si="47"/>
        <v>1</v>
      </c>
      <c r="FJ28" s="264">
        <f t="shared" si="38"/>
        <v>0</v>
      </c>
      <c r="FK28" s="264">
        <f t="shared" si="48"/>
        <v>0</v>
      </c>
      <c r="FL28" s="264">
        <v>2</v>
      </c>
      <c r="FM28" s="264">
        <v>2</v>
      </c>
      <c r="FN28" s="264">
        <v>1</v>
      </c>
      <c r="FO28" s="264">
        <v>0</v>
      </c>
      <c r="FP28" s="264">
        <v>0</v>
      </c>
      <c r="FQ28" s="264">
        <v>2</v>
      </c>
      <c r="FR28" s="264">
        <v>1</v>
      </c>
      <c r="FS28" s="264">
        <v>1</v>
      </c>
      <c r="FT28" s="264">
        <v>1</v>
      </c>
      <c r="FU28" s="264">
        <v>1</v>
      </c>
      <c r="FV28" s="264"/>
      <c r="FW28" s="264"/>
      <c r="FX28" s="264">
        <v>1</v>
      </c>
      <c r="FY28" s="264">
        <v>1</v>
      </c>
      <c r="FZ28" s="264">
        <f t="shared" si="49"/>
        <v>2</v>
      </c>
      <c r="GA28" s="264">
        <f t="shared" si="50"/>
        <v>2</v>
      </c>
      <c r="GB28" s="264">
        <f t="shared" si="51"/>
        <v>0</v>
      </c>
      <c r="GC28" s="264">
        <f t="shared" si="52"/>
        <v>0</v>
      </c>
      <c r="GD28" s="264">
        <f t="shared" si="53"/>
        <v>0</v>
      </c>
      <c r="GE28" s="264">
        <f t="shared" si="54"/>
        <v>2</v>
      </c>
      <c r="GF28" s="264">
        <f t="shared" si="55"/>
        <v>0</v>
      </c>
      <c r="GG28" s="264">
        <f t="shared" si="56"/>
        <v>0</v>
      </c>
      <c r="GH28" s="264">
        <f t="shared" si="57"/>
        <v>0</v>
      </c>
      <c r="GI28" s="78">
        <v>1</v>
      </c>
      <c r="GJ28" s="78"/>
      <c r="GK28" s="75" t="s">
        <v>1240</v>
      </c>
      <c r="GL28" s="259">
        <v>4</v>
      </c>
      <c r="GM28" s="260">
        <v>1</v>
      </c>
      <c r="GN28" s="260">
        <v>1</v>
      </c>
      <c r="GO28" s="260">
        <v>1</v>
      </c>
      <c r="GP28" s="260">
        <v>1</v>
      </c>
      <c r="GQ28" s="260">
        <v>1</v>
      </c>
      <c r="GR28" s="260">
        <v>1</v>
      </c>
      <c r="GS28" s="260">
        <v>1</v>
      </c>
      <c r="GT28" s="260">
        <v>4</v>
      </c>
      <c r="GU28" s="260">
        <v>4</v>
      </c>
      <c r="GV28" s="260">
        <v>4</v>
      </c>
      <c r="GW28" s="260">
        <v>1</v>
      </c>
      <c r="GX28" s="260">
        <v>4</v>
      </c>
      <c r="GY28" s="260">
        <v>1</v>
      </c>
      <c r="GZ28" s="260" t="str">
        <f>VLOOKUP(BQ28,CARACT_PE!$A$2:$H$145,8,0)</f>
        <v>MEFM</v>
      </c>
    </row>
    <row r="29" spans="1:208" s="260" customFormat="1" ht="12.75" customHeight="1" x14ac:dyDescent="0.2">
      <c r="A29" s="259">
        <v>0</v>
      </c>
      <c r="B29" s="260">
        <v>0</v>
      </c>
      <c r="C29" s="260">
        <v>0</v>
      </c>
      <c r="D29" s="260">
        <v>0</v>
      </c>
      <c r="E29" s="260">
        <v>0</v>
      </c>
      <c r="F29" s="260">
        <v>0</v>
      </c>
      <c r="G29" s="260">
        <v>0</v>
      </c>
      <c r="H29" s="260">
        <v>1</v>
      </c>
      <c r="I29" s="260">
        <v>0</v>
      </c>
      <c r="J29" s="260">
        <v>0</v>
      </c>
      <c r="K29" s="260">
        <v>0</v>
      </c>
      <c r="L29" s="260">
        <v>0</v>
      </c>
      <c r="M29" s="260">
        <v>0</v>
      </c>
      <c r="N29" s="260">
        <v>0</v>
      </c>
      <c r="O29" s="260">
        <v>0</v>
      </c>
      <c r="P29" s="260">
        <v>0</v>
      </c>
      <c r="Q29" s="260">
        <v>0</v>
      </c>
      <c r="R29" s="260">
        <v>0</v>
      </c>
      <c r="S29" s="260">
        <v>0</v>
      </c>
      <c r="T29" s="260">
        <v>0</v>
      </c>
      <c r="U29" s="260">
        <v>0</v>
      </c>
      <c r="V29" s="260">
        <v>0</v>
      </c>
      <c r="W29" s="260">
        <v>0</v>
      </c>
      <c r="X29" s="260">
        <v>0</v>
      </c>
      <c r="Y29" s="260">
        <v>0</v>
      </c>
      <c r="Z29" s="260">
        <v>0</v>
      </c>
      <c r="AA29" s="260">
        <v>0</v>
      </c>
      <c r="AB29" s="260">
        <v>0</v>
      </c>
      <c r="AC29" s="260">
        <v>1</v>
      </c>
      <c r="AD29" s="260">
        <v>0</v>
      </c>
      <c r="AE29" s="260">
        <v>0</v>
      </c>
      <c r="AF29" s="260">
        <v>0</v>
      </c>
      <c r="AG29" s="260">
        <v>0</v>
      </c>
      <c r="AH29" s="260">
        <v>0</v>
      </c>
      <c r="AI29" s="260">
        <v>0</v>
      </c>
      <c r="AJ29" s="260">
        <v>0</v>
      </c>
      <c r="AK29" s="260">
        <v>0</v>
      </c>
      <c r="AL29" s="260">
        <v>0</v>
      </c>
      <c r="AM29" s="260">
        <v>0</v>
      </c>
      <c r="AN29" s="260">
        <v>0</v>
      </c>
      <c r="AO29" s="260">
        <v>0</v>
      </c>
      <c r="AP29" s="261">
        <v>0</v>
      </c>
      <c r="AQ29" s="260">
        <f t="shared" si="0"/>
        <v>0</v>
      </c>
      <c r="AR29" s="260">
        <f t="shared" si="1"/>
        <v>1</v>
      </c>
      <c r="AS29" s="260">
        <f t="shared" si="2"/>
        <v>0</v>
      </c>
      <c r="AT29" s="260">
        <f t="shared" si="3"/>
        <v>0</v>
      </c>
      <c r="AU29" s="260">
        <f t="shared" si="4"/>
        <v>1</v>
      </c>
      <c r="AV29" s="260">
        <f t="shared" si="5"/>
        <v>0</v>
      </c>
      <c r="AW29" s="259">
        <f t="shared" si="6"/>
        <v>1</v>
      </c>
      <c r="AX29" s="260">
        <f t="shared" si="7"/>
        <v>0</v>
      </c>
      <c r="AY29" s="260">
        <f t="shared" si="8"/>
        <v>0</v>
      </c>
      <c r="AZ29" s="260">
        <f t="shared" si="9"/>
        <v>0</v>
      </c>
      <c r="BA29" s="260">
        <f t="shared" si="10"/>
        <v>0</v>
      </c>
      <c r="BB29" s="260">
        <f t="shared" si="11"/>
        <v>0</v>
      </c>
      <c r="BC29" s="261">
        <f t="shared" si="12"/>
        <v>0</v>
      </c>
      <c r="BD29" s="259">
        <f t="shared" si="13"/>
        <v>1</v>
      </c>
      <c r="BE29" s="260">
        <f t="shared" si="14"/>
        <v>1</v>
      </c>
      <c r="BF29" s="261">
        <f t="shared" si="15"/>
        <v>1</v>
      </c>
      <c r="BG29" s="260">
        <f t="shared" si="16"/>
        <v>2</v>
      </c>
      <c r="BH29" s="260">
        <f t="shared" si="17"/>
        <v>0</v>
      </c>
      <c r="BI29" s="260">
        <f t="shared" si="18"/>
        <v>0</v>
      </c>
      <c r="BJ29" s="260">
        <f t="shared" si="19"/>
        <v>0</v>
      </c>
      <c r="BK29" s="260">
        <f t="shared" si="20"/>
        <v>0</v>
      </c>
      <c r="BL29" s="260">
        <f t="shared" si="21"/>
        <v>0</v>
      </c>
      <c r="BM29" s="260">
        <f t="shared" si="22"/>
        <v>0</v>
      </c>
      <c r="BN29" s="259">
        <v>1</v>
      </c>
      <c r="BO29" s="260">
        <v>1</v>
      </c>
      <c r="BP29" s="261">
        <v>0</v>
      </c>
      <c r="BQ29" s="259" t="s">
        <v>117</v>
      </c>
      <c r="BR29" s="260" t="s">
        <v>118</v>
      </c>
      <c r="BS29" s="260" t="s">
        <v>867</v>
      </c>
      <c r="BT29" s="260" t="s">
        <v>1095</v>
      </c>
      <c r="BU29" s="260" t="s">
        <v>1094</v>
      </c>
      <c r="BV29" s="260">
        <v>10</v>
      </c>
      <c r="BW29" s="260" t="s">
        <v>26</v>
      </c>
      <c r="BX29" s="261" t="s">
        <v>671</v>
      </c>
      <c r="BY29" s="259">
        <f>VLOOKUP(BW29,PERT_NAT_EQB_2018!$B$4:$G$35,6,FALSE)</f>
        <v>1</v>
      </c>
      <c r="BZ29" s="260">
        <f>VLOOKUP(BW29,PERT_NAT_EQB_2018!$B$4:$G$35,3,FALSE)</f>
        <v>1</v>
      </c>
      <c r="CA29" s="260">
        <f>VLOOKUP(BW29,PERT_NAT_EQB_2018!$B$4:$G$35,4,FALSE)</f>
        <v>0</v>
      </c>
      <c r="CB29" s="260">
        <f>VLOOKUP(BW29,PERT_NAT_EQB_2018!$B$4:$G$35,5,FALSE)</f>
        <v>0</v>
      </c>
      <c r="CC29" s="260">
        <f>VLOOKUP(BW29,PERT_NAT_EQB_2018!$B$4:$G$35,2,FALSE)</f>
        <v>1</v>
      </c>
      <c r="CD29" s="259">
        <v>0</v>
      </c>
      <c r="CE29" s="260">
        <f>VLOOKUP(BQ29,CARACT_PE!$A$1:$N$145,COLUMN(CARACT_PE!N:N),FALSE)</f>
        <v>280</v>
      </c>
      <c r="CF29" s="260">
        <v>0</v>
      </c>
      <c r="CG29" s="259">
        <f>VLOOKUP(BX29,PERT_NAT_EQB_2021!$B$4:$G$81,6,FALSE)</f>
        <v>1</v>
      </c>
      <c r="CH29" s="260">
        <f>VLOOKUP(BX29,PERT_NAT_EQB_2021!$B$4:$G$81,3,FALSE)</f>
        <v>1</v>
      </c>
      <c r="CI29" s="260">
        <f>VLOOKUP(BX29,PERT_NAT_EQB_2021!$B$4:$G$81,4,FALSE)</f>
        <v>0</v>
      </c>
      <c r="CJ29" s="260">
        <f>VLOOKUP(BX29,PERT_NAT_EQB_2021!$B$4:$G$81,5,FALSE)</f>
        <v>0</v>
      </c>
      <c r="CK29" s="260">
        <f>VLOOKUP(BX29,PERT_NAT_EQB_2021!$B$4:$G$81,2,FALSE)</f>
        <v>1</v>
      </c>
      <c r="CL29" s="259">
        <f t="shared" si="23"/>
        <v>1</v>
      </c>
      <c r="CM29" s="260">
        <f t="shared" si="59"/>
        <v>1</v>
      </c>
      <c r="CN29" s="260">
        <f t="shared" si="60"/>
        <v>0</v>
      </c>
      <c r="CO29" s="260">
        <f t="shared" si="60"/>
        <v>0</v>
      </c>
      <c r="CP29" s="260">
        <f t="shared" si="25"/>
        <v>1</v>
      </c>
      <c r="CR29" s="262">
        <v>2</v>
      </c>
      <c r="CS29" s="263">
        <v>1</v>
      </c>
      <c r="CT29" s="262">
        <v>1</v>
      </c>
      <c r="CU29" s="264">
        <v>1</v>
      </c>
      <c r="CV29" s="264"/>
      <c r="CW29" s="263"/>
      <c r="CX29" s="262"/>
      <c r="CY29" s="264" t="str">
        <f t="shared" si="26"/>
        <v/>
      </c>
      <c r="CZ29" s="264"/>
      <c r="DA29" s="264"/>
      <c r="DB29" s="264"/>
      <c r="DC29" s="264"/>
      <c r="DD29" s="264"/>
      <c r="DE29" s="264"/>
      <c r="DF29" s="264"/>
      <c r="DG29" s="264"/>
      <c r="DH29" s="262"/>
      <c r="DI29" s="264" t="str">
        <f t="shared" si="27"/>
        <v/>
      </c>
      <c r="DJ29" s="264"/>
      <c r="DK29" s="264"/>
      <c r="DL29" s="264"/>
      <c r="DM29" s="264"/>
      <c r="DN29" s="264"/>
      <c r="DO29" s="264"/>
      <c r="DP29" s="264"/>
      <c r="DQ29" s="264"/>
      <c r="DR29" s="262">
        <v>1</v>
      </c>
      <c r="DS29" s="264">
        <f t="shared" si="28"/>
        <v>1</v>
      </c>
      <c r="DT29" s="264">
        <v>1</v>
      </c>
      <c r="DU29" s="264"/>
      <c r="DV29" s="264"/>
      <c r="DW29" s="264"/>
      <c r="DX29" s="264">
        <v>1</v>
      </c>
      <c r="DY29" s="264"/>
      <c r="DZ29" s="264"/>
      <c r="EA29" s="264"/>
      <c r="EB29" s="262"/>
      <c r="EC29" s="264" t="str">
        <f t="shared" si="29"/>
        <v/>
      </c>
      <c r="ED29" s="264"/>
      <c r="EE29" s="264"/>
      <c r="EF29" s="264"/>
      <c r="EG29" s="264"/>
      <c r="EH29" s="264"/>
      <c r="EI29" s="264"/>
      <c r="EJ29" s="264"/>
      <c r="EK29" s="264"/>
      <c r="EL29" s="262"/>
      <c r="EM29" s="264" t="str">
        <f t="shared" si="45"/>
        <v/>
      </c>
      <c r="EN29" s="264"/>
      <c r="EO29" s="264"/>
      <c r="EP29" s="264"/>
      <c r="EQ29" s="264"/>
      <c r="ER29" s="264"/>
      <c r="ES29" s="264"/>
      <c r="ET29" s="264"/>
      <c r="EU29" s="264"/>
      <c r="EV29" s="262">
        <v>1</v>
      </c>
      <c r="EW29" s="264">
        <f t="shared" si="31"/>
        <v>1</v>
      </c>
      <c r="EX29" s="264">
        <v>1</v>
      </c>
      <c r="EY29" s="264"/>
      <c r="EZ29" s="264"/>
      <c r="FA29" s="264"/>
      <c r="FB29" s="264">
        <v>1</v>
      </c>
      <c r="FC29" s="264">
        <v>1</v>
      </c>
      <c r="FD29" s="264">
        <v>1</v>
      </c>
      <c r="FE29" s="264"/>
      <c r="FF29" s="265">
        <f t="shared" si="32"/>
        <v>0</v>
      </c>
      <c r="FG29" s="264">
        <f t="shared" si="33"/>
        <v>0</v>
      </c>
      <c r="FH29" s="264">
        <f t="shared" si="46"/>
        <v>1</v>
      </c>
      <c r="FI29" s="264">
        <f t="shared" si="47"/>
        <v>0</v>
      </c>
      <c r="FJ29" s="264">
        <f t="shared" si="38"/>
        <v>1</v>
      </c>
      <c r="FK29" s="264">
        <f t="shared" si="48"/>
        <v>1</v>
      </c>
      <c r="FL29" s="264">
        <v>2</v>
      </c>
      <c r="FM29" s="264">
        <v>2</v>
      </c>
      <c r="FN29" s="264">
        <v>1</v>
      </c>
      <c r="FO29" s="264">
        <v>0</v>
      </c>
      <c r="FP29" s="264">
        <v>0</v>
      </c>
      <c r="FQ29" s="264">
        <v>2</v>
      </c>
      <c r="FR29" s="264">
        <v>1</v>
      </c>
      <c r="FS29" s="264">
        <v>1</v>
      </c>
      <c r="FT29" s="264">
        <v>1</v>
      </c>
      <c r="FU29" s="264">
        <v>1</v>
      </c>
      <c r="FV29" s="264"/>
      <c r="FW29" s="264"/>
      <c r="FX29" s="264">
        <v>1</v>
      </c>
      <c r="FY29" s="264">
        <v>1</v>
      </c>
      <c r="FZ29" s="264">
        <f t="shared" si="49"/>
        <v>2</v>
      </c>
      <c r="GA29" s="264">
        <f t="shared" si="50"/>
        <v>2</v>
      </c>
      <c r="GB29" s="264">
        <f t="shared" si="51"/>
        <v>0</v>
      </c>
      <c r="GC29" s="264">
        <f t="shared" si="52"/>
        <v>0</v>
      </c>
      <c r="GD29" s="264">
        <f t="shared" si="53"/>
        <v>0</v>
      </c>
      <c r="GE29" s="264">
        <f t="shared" si="54"/>
        <v>2</v>
      </c>
      <c r="GF29" s="264">
        <f t="shared" si="55"/>
        <v>1</v>
      </c>
      <c r="GG29" s="264">
        <f t="shared" si="56"/>
        <v>1</v>
      </c>
      <c r="GH29" s="264">
        <f t="shared" si="57"/>
        <v>0</v>
      </c>
      <c r="GI29" s="78">
        <v>1</v>
      </c>
      <c r="GJ29" s="78"/>
      <c r="GK29" s="75"/>
      <c r="GL29" s="259">
        <v>4</v>
      </c>
      <c r="GM29" s="260">
        <v>1</v>
      </c>
      <c r="GN29" s="260">
        <v>1</v>
      </c>
      <c r="GO29" s="260">
        <v>1</v>
      </c>
      <c r="GP29" s="260">
        <v>1</v>
      </c>
      <c r="GQ29" s="260">
        <v>1</v>
      </c>
      <c r="GR29" s="260">
        <v>1</v>
      </c>
      <c r="GS29" s="260">
        <v>1</v>
      </c>
      <c r="GT29" s="260">
        <v>4</v>
      </c>
      <c r="GU29" s="260">
        <v>4</v>
      </c>
      <c r="GV29" s="260">
        <v>4</v>
      </c>
      <c r="GW29" s="260">
        <v>1</v>
      </c>
      <c r="GX29" s="260">
        <v>4</v>
      </c>
      <c r="GY29" s="260">
        <v>1</v>
      </c>
      <c r="GZ29" s="260" t="str">
        <f>VLOOKUP(BQ29,CARACT_PE!$A$2:$H$145,8,0)</f>
        <v>MEFM</v>
      </c>
    </row>
    <row r="30" spans="1:208" s="260" customFormat="1" ht="12.75" customHeight="1" x14ac:dyDescent="0.2">
      <c r="A30" s="259">
        <v>0</v>
      </c>
      <c r="B30" s="260">
        <v>0</v>
      </c>
      <c r="C30" s="260">
        <v>0</v>
      </c>
      <c r="D30" s="260">
        <v>0</v>
      </c>
      <c r="E30" s="260">
        <v>0</v>
      </c>
      <c r="F30" s="260">
        <v>0</v>
      </c>
      <c r="G30" s="260">
        <v>0</v>
      </c>
      <c r="H30" s="260">
        <v>1</v>
      </c>
      <c r="I30" s="260">
        <v>0</v>
      </c>
      <c r="J30" s="260">
        <v>1</v>
      </c>
      <c r="K30" s="260">
        <v>1</v>
      </c>
      <c r="L30" s="260">
        <v>0</v>
      </c>
      <c r="M30" s="260">
        <v>0</v>
      </c>
      <c r="N30" s="260">
        <v>0</v>
      </c>
      <c r="O30" s="260">
        <v>0</v>
      </c>
      <c r="P30" s="260">
        <v>0</v>
      </c>
      <c r="Q30" s="260">
        <v>0</v>
      </c>
      <c r="R30" s="260">
        <v>0</v>
      </c>
      <c r="S30" s="260">
        <v>0</v>
      </c>
      <c r="T30" s="260">
        <v>0</v>
      </c>
      <c r="U30" s="260">
        <v>0</v>
      </c>
      <c r="V30" s="260">
        <v>0</v>
      </c>
      <c r="W30" s="260">
        <v>0</v>
      </c>
      <c r="X30" s="260">
        <v>0</v>
      </c>
      <c r="Y30" s="260">
        <v>0</v>
      </c>
      <c r="Z30" s="260">
        <v>0</v>
      </c>
      <c r="AA30" s="260">
        <v>0</v>
      </c>
      <c r="AB30" s="260">
        <v>0</v>
      </c>
      <c r="AC30" s="260">
        <v>0</v>
      </c>
      <c r="AD30" s="260">
        <v>0</v>
      </c>
      <c r="AE30" s="260">
        <v>0</v>
      </c>
      <c r="AF30" s="260">
        <v>0</v>
      </c>
      <c r="AG30" s="260">
        <v>0</v>
      </c>
      <c r="AH30" s="260">
        <v>0</v>
      </c>
      <c r="AI30" s="260">
        <v>0</v>
      </c>
      <c r="AJ30" s="260">
        <v>0</v>
      </c>
      <c r="AK30" s="260">
        <v>0</v>
      </c>
      <c r="AL30" s="260">
        <v>0</v>
      </c>
      <c r="AM30" s="260">
        <v>0</v>
      </c>
      <c r="AN30" s="260">
        <v>0</v>
      </c>
      <c r="AO30" s="260">
        <v>0</v>
      </c>
      <c r="AP30" s="261">
        <v>0</v>
      </c>
      <c r="AQ30" s="260">
        <f t="shared" si="0"/>
        <v>0</v>
      </c>
      <c r="AR30" s="260">
        <f t="shared" si="1"/>
        <v>1</v>
      </c>
      <c r="AS30" s="260">
        <f t="shared" si="2"/>
        <v>0</v>
      </c>
      <c r="AT30" s="260">
        <f t="shared" si="3"/>
        <v>0</v>
      </c>
      <c r="AU30" s="260">
        <f t="shared" si="4"/>
        <v>0</v>
      </c>
      <c r="AV30" s="260">
        <f t="shared" si="5"/>
        <v>0</v>
      </c>
      <c r="AW30" s="259">
        <f t="shared" si="6"/>
        <v>0</v>
      </c>
      <c r="AX30" s="260">
        <f t="shared" si="7"/>
        <v>0</v>
      </c>
      <c r="AY30" s="260">
        <f t="shared" si="8"/>
        <v>0</v>
      </c>
      <c r="AZ30" s="260">
        <f t="shared" si="9"/>
        <v>0</v>
      </c>
      <c r="BA30" s="260">
        <f t="shared" si="10"/>
        <v>0</v>
      </c>
      <c r="BB30" s="260">
        <f t="shared" si="11"/>
        <v>0</v>
      </c>
      <c r="BC30" s="261">
        <f t="shared" si="12"/>
        <v>0</v>
      </c>
      <c r="BD30" s="259">
        <f t="shared" si="13"/>
        <v>0</v>
      </c>
      <c r="BE30" s="260">
        <f t="shared" si="14"/>
        <v>0</v>
      </c>
      <c r="BF30" s="261">
        <f t="shared" si="15"/>
        <v>0</v>
      </c>
      <c r="BG30" s="260">
        <f t="shared" si="16"/>
        <v>1</v>
      </c>
      <c r="BH30" s="260">
        <f t="shared" si="17"/>
        <v>0</v>
      </c>
      <c r="BI30" s="260">
        <f t="shared" si="18"/>
        <v>1</v>
      </c>
      <c r="BJ30" s="260">
        <f t="shared" si="19"/>
        <v>1</v>
      </c>
      <c r="BK30" s="260">
        <f t="shared" si="20"/>
        <v>0</v>
      </c>
      <c r="BL30" s="260">
        <f t="shared" si="21"/>
        <v>0</v>
      </c>
      <c r="BM30" s="260">
        <f t="shared" si="22"/>
        <v>0</v>
      </c>
      <c r="BN30" s="259">
        <v>1</v>
      </c>
      <c r="BO30" s="260">
        <v>0</v>
      </c>
      <c r="BP30" s="261">
        <v>0</v>
      </c>
      <c r="BQ30" s="259" t="s">
        <v>120</v>
      </c>
      <c r="BR30" s="260" t="s">
        <v>121</v>
      </c>
      <c r="BS30" s="260" t="s">
        <v>868</v>
      </c>
      <c r="BT30" s="260">
        <v>29</v>
      </c>
      <c r="BU30" s="260" t="s">
        <v>1092</v>
      </c>
      <c r="BV30" s="260">
        <v>9</v>
      </c>
      <c r="BW30" s="260" t="s">
        <v>45</v>
      </c>
      <c r="BX30" s="261" t="s">
        <v>671</v>
      </c>
      <c r="BY30" s="259">
        <f>VLOOKUP(BW30,PERT_NAT_EQB_2018!$B$4:$G$35,6,FALSE)</f>
        <v>1</v>
      </c>
      <c r="BZ30" s="260">
        <f>VLOOKUP(BW30,PERT_NAT_EQB_2018!$B$4:$G$35,3,FALSE)</f>
        <v>1</v>
      </c>
      <c r="CA30" s="260">
        <f>VLOOKUP(BW30,PERT_NAT_EQB_2018!$B$4:$G$35,4,FALSE)</f>
        <v>1</v>
      </c>
      <c r="CB30" s="260">
        <f>VLOOKUP(BW30,PERT_NAT_EQB_2018!$B$4:$G$35,5,FALSE)</f>
        <v>1</v>
      </c>
      <c r="CC30" s="260">
        <f>VLOOKUP(BW30,PERT_NAT_EQB_2018!$B$4:$G$35,2,FALSE)</f>
        <v>1</v>
      </c>
      <c r="CD30" s="259">
        <v>0</v>
      </c>
      <c r="CE30" s="260">
        <f>VLOOKUP(BQ30,CARACT_PE!$A$1:$N$145,COLUMN(CARACT_PE!N:N),FALSE)</f>
        <v>226</v>
      </c>
      <c r="CF30" s="260">
        <v>1.5</v>
      </c>
      <c r="CG30" s="259">
        <f>VLOOKUP(BX30,PERT_NAT_EQB_2021!$B$4:$G$81,6,FALSE)</f>
        <v>1</v>
      </c>
      <c r="CH30" s="260">
        <f>VLOOKUP(BX30,PERT_NAT_EQB_2021!$B$4:$G$81,3,FALSE)</f>
        <v>1</v>
      </c>
      <c r="CI30" s="260">
        <f>VLOOKUP(BX30,PERT_NAT_EQB_2021!$B$4:$G$81,4,FALSE)</f>
        <v>0</v>
      </c>
      <c r="CJ30" s="260">
        <f>VLOOKUP(BX30,PERT_NAT_EQB_2021!$B$4:$G$81,5,FALSE)</f>
        <v>0</v>
      </c>
      <c r="CK30" s="260">
        <f>VLOOKUP(BX30,PERT_NAT_EQB_2021!$B$4:$G$81,2,FALSE)</f>
        <v>1</v>
      </c>
      <c r="CL30" s="259">
        <f t="shared" si="23"/>
        <v>1</v>
      </c>
      <c r="CM30" s="260">
        <f t="shared" si="59"/>
        <v>1</v>
      </c>
      <c r="CN30" s="260">
        <v>1</v>
      </c>
      <c r="CO30" s="260">
        <v>1</v>
      </c>
      <c r="CP30" s="260">
        <f t="shared" si="25"/>
        <v>1</v>
      </c>
      <c r="CQ30" s="260" t="s">
        <v>1037</v>
      </c>
      <c r="CR30" s="262">
        <v>2</v>
      </c>
      <c r="CS30" s="263">
        <v>0</v>
      </c>
      <c r="CT30" s="262">
        <v>1</v>
      </c>
      <c r="CU30" s="264">
        <v>0</v>
      </c>
      <c r="CV30" s="264"/>
      <c r="CW30" s="263"/>
      <c r="CX30" s="262">
        <v>1</v>
      </c>
      <c r="CY30" s="264">
        <f t="shared" si="26"/>
        <v>1</v>
      </c>
      <c r="CZ30" s="264">
        <v>1</v>
      </c>
      <c r="DA30" s="264"/>
      <c r="DB30" s="264">
        <v>1</v>
      </c>
      <c r="DC30" s="264">
        <v>1</v>
      </c>
      <c r="DD30" s="264">
        <v>1</v>
      </c>
      <c r="DE30" s="264"/>
      <c r="DF30" s="264"/>
      <c r="DG30" s="264"/>
      <c r="DH30" s="262"/>
      <c r="DI30" s="264" t="str">
        <f t="shared" si="27"/>
        <v/>
      </c>
      <c r="DJ30" s="264"/>
      <c r="DK30" s="264"/>
      <c r="DL30" s="264"/>
      <c r="DM30" s="264"/>
      <c r="DN30" s="264"/>
      <c r="DO30" s="264"/>
      <c r="DP30" s="264"/>
      <c r="DQ30" s="264">
        <v>1</v>
      </c>
      <c r="DR30" s="262"/>
      <c r="DS30" s="264" t="str">
        <f t="shared" si="28"/>
        <v/>
      </c>
      <c r="DT30" s="264"/>
      <c r="DU30" s="264"/>
      <c r="DV30" s="264"/>
      <c r="DW30" s="264"/>
      <c r="DX30" s="264"/>
      <c r="DY30" s="264"/>
      <c r="DZ30" s="264"/>
      <c r="EA30" s="264"/>
      <c r="EB30" s="262">
        <v>1</v>
      </c>
      <c r="EC30" s="264">
        <f t="shared" si="29"/>
        <v>1</v>
      </c>
      <c r="ED30" s="264">
        <v>1</v>
      </c>
      <c r="EE30" s="264"/>
      <c r="EF30" s="264">
        <v>1</v>
      </c>
      <c r="EG30" s="264">
        <v>1</v>
      </c>
      <c r="EH30" s="264">
        <v>1</v>
      </c>
      <c r="EI30" s="264"/>
      <c r="EJ30" s="264"/>
      <c r="EK30" s="264"/>
      <c r="EL30" s="262"/>
      <c r="EM30" s="264" t="str">
        <f t="shared" si="45"/>
        <v/>
      </c>
      <c r="EN30" s="264"/>
      <c r="EO30" s="264"/>
      <c r="EP30" s="264"/>
      <c r="EQ30" s="264"/>
      <c r="ER30" s="264"/>
      <c r="ES30" s="264"/>
      <c r="ET30" s="264"/>
      <c r="EU30" s="264"/>
      <c r="EV30" s="262"/>
      <c r="EW30" s="264" t="str">
        <f t="shared" si="31"/>
        <v/>
      </c>
      <c r="EX30" s="264"/>
      <c r="EY30" s="264"/>
      <c r="EZ30" s="264"/>
      <c r="FA30" s="264"/>
      <c r="FB30" s="264"/>
      <c r="FC30" s="264"/>
      <c r="FD30" s="264"/>
      <c r="FE30" s="264"/>
      <c r="FF30" s="265">
        <f t="shared" si="32"/>
        <v>1</v>
      </c>
      <c r="FG30" s="264">
        <f t="shared" si="33"/>
        <v>0</v>
      </c>
      <c r="FH30" s="264">
        <f t="shared" si="46"/>
        <v>0</v>
      </c>
      <c r="FI30" s="264">
        <f t="shared" si="47"/>
        <v>1</v>
      </c>
      <c r="FJ30" s="264">
        <f t="shared" si="38"/>
        <v>0</v>
      </c>
      <c r="FK30" s="264">
        <f t="shared" si="48"/>
        <v>0</v>
      </c>
      <c r="FL30" s="264">
        <v>2</v>
      </c>
      <c r="FM30" s="264">
        <v>2</v>
      </c>
      <c r="FN30" s="264">
        <v>1</v>
      </c>
      <c r="FO30" s="264">
        <v>2</v>
      </c>
      <c r="FP30" s="264">
        <v>2</v>
      </c>
      <c r="FQ30" s="264">
        <v>2</v>
      </c>
      <c r="FR30" s="264">
        <v>1</v>
      </c>
      <c r="FS30" s="264">
        <v>1</v>
      </c>
      <c r="FT30" s="264">
        <v>1</v>
      </c>
      <c r="FU30" s="264">
        <v>1</v>
      </c>
      <c r="FV30" s="264"/>
      <c r="FW30" s="264"/>
      <c r="FX30" s="264">
        <v>1</v>
      </c>
      <c r="FY30" s="264">
        <v>1</v>
      </c>
      <c r="FZ30" s="264">
        <f t="shared" si="49"/>
        <v>2</v>
      </c>
      <c r="GA30" s="264">
        <f t="shared" si="50"/>
        <v>2</v>
      </c>
      <c r="GB30" s="264">
        <f t="shared" si="51"/>
        <v>0</v>
      </c>
      <c r="GC30" s="264">
        <f t="shared" si="52"/>
        <v>2</v>
      </c>
      <c r="GD30" s="264">
        <f t="shared" si="53"/>
        <v>2</v>
      </c>
      <c r="GE30" s="264">
        <f t="shared" si="54"/>
        <v>2</v>
      </c>
      <c r="GF30" s="264">
        <f t="shared" si="55"/>
        <v>0</v>
      </c>
      <c r="GG30" s="264">
        <f t="shared" si="56"/>
        <v>0</v>
      </c>
      <c r="GH30" s="264">
        <f t="shared" si="57"/>
        <v>1</v>
      </c>
      <c r="GI30" s="78">
        <v>1</v>
      </c>
      <c r="GJ30" s="78"/>
      <c r="GK30" s="75" t="s">
        <v>1114</v>
      </c>
      <c r="GL30" s="259">
        <v>4</v>
      </c>
      <c r="GM30" s="260">
        <v>1</v>
      </c>
      <c r="GN30" s="260">
        <v>1</v>
      </c>
      <c r="GO30" s="260">
        <v>1</v>
      </c>
      <c r="GP30" s="260">
        <v>1</v>
      </c>
      <c r="GQ30" s="260">
        <v>1</v>
      </c>
      <c r="GR30" s="260">
        <v>1</v>
      </c>
      <c r="GS30" s="260">
        <v>1</v>
      </c>
      <c r="GT30" s="260">
        <v>4</v>
      </c>
      <c r="GU30" s="260">
        <v>4</v>
      </c>
      <c r="GV30" s="260">
        <v>4</v>
      </c>
      <c r="GW30" s="260">
        <v>1</v>
      </c>
      <c r="GX30" s="260">
        <v>4</v>
      </c>
      <c r="GY30" s="260">
        <v>1</v>
      </c>
      <c r="GZ30" s="260" t="str">
        <f>VLOOKUP(BQ30,CARACT_PE!$A$2:$H$145,8,0)</f>
        <v>MEFM</v>
      </c>
    </row>
    <row r="31" spans="1:208" s="260" customFormat="1" ht="12.75" customHeight="1" x14ac:dyDescent="0.2">
      <c r="A31" s="259">
        <v>0</v>
      </c>
      <c r="B31" s="260">
        <v>0</v>
      </c>
      <c r="C31" s="260">
        <v>0</v>
      </c>
      <c r="D31" s="260">
        <v>0</v>
      </c>
      <c r="E31" s="260">
        <v>0</v>
      </c>
      <c r="F31" s="260">
        <v>0</v>
      </c>
      <c r="G31" s="260">
        <v>0</v>
      </c>
      <c r="H31" s="260">
        <v>0</v>
      </c>
      <c r="I31" s="260">
        <v>0</v>
      </c>
      <c r="J31" s="260">
        <v>0</v>
      </c>
      <c r="K31" s="260">
        <v>0</v>
      </c>
      <c r="L31" s="260">
        <v>0</v>
      </c>
      <c r="M31" s="260">
        <v>0</v>
      </c>
      <c r="N31" s="260">
        <v>0</v>
      </c>
      <c r="O31" s="260">
        <v>0</v>
      </c>
      <c r="P31" s="260">
        <v>0</v>
      </c>
      <c r="Q31" s="260">
        <v>0</v>
      </c>
      <c r="R31" s="260">
        <v>0</v>
      </c>
      <c r="S31" s="260">
        <v>0</v>
      </c>
      <c r="T31" s="260">
        <v>0</v>
      </c>
      <c r="U31" s="260">
        <v>0</v>
      </c>
      <c r="V31" s="260">
        <v>1</v>
      </c>
      <c r="W31" s="260">
        <v>0</v>
      </c>
      <c r="X31" s="260">
        <v>0</v>
      </c>
      <c r="Y31" s="260">
        <v>0</v>
      </c>
      <c r="Z31" s="260">
        <v>1</v>
      </c>
      <c r="AA31" s="260">
        <v>0</v>
      </c>
      <c r="AB31" s="260">
        <v>0</v>
      </c>
      <c r="AC31" s="260">
        <v>0</v>
      </c>
      <c r="AD31" s="260">
        <v>0</v>
      </c>
      <c r="AE31" s="260">
        <v>0</v>
      </c>
      <c r="AF31" s="260">
        <v>0</v>
      </c>
      <c r="AG31" s="260">
        <v>0</v>
      </c>
      <c r="AH31" s="260">
        <v>0</v>
      </c>
      <c r="AI31" s="260">
        <v>0</v>
      </c>
      <c r="AJ31" s="260">
        <v>0</v>
      </c>
      <c r="AK31" s="260">
        <v>0</v>
      </c>
      <c r="AL31" s="260">
        <v>0</v>
      </c>
      <c r="AM31" s="260">
        <v>0</v>
      </c>
      <c r="AN31" s="260">
        <v>0</v>
      </c>
      <c r="AO31" s="260">
        <v>0</v>
      </c>
      <c r="AP31" s="261">
        <v>0</v>
      </c>
      <c r="AQ31" s="260">
        <f t="shared" si="0"/>
        <v>0</v>
      </c>
      <c r="AR31" s="260">
        <f t="shared" si="1"/>
        <v>0</v>
      </c>
      <c r="AS31" s="260">
        <f t="shared" si="2"/>
        <v>0</v>
      </c>
      <c r="AT31" s="260">
        <f t="shared" si="3"/>
        <v>1</v>
      </c>
      <c r="AU31" s="260">
        <f t="shared" si="4"/>
        <v>0</v>
      </c>
      <c r="AV31" s="260">
        <f t="shared" si="5"/>
        <v>0</v>
      </c>
      <c r="AW31" s="259">
        <f t="shared" si="6"/>
        <v>1</v>
      </c>
      <c r="AX31" s="260">
        <f t="shared" si="7"/>
        <v>0</v>
      </c>
      <c r="AY31" s="260">
        <f t="shared" si="8"/>
        <v>0</v>
      </c>
      <c r="AZ31" s="260">
        <f t="shared" si="9"/>
        <v>0</v>
      </c>
      <c r="BA31" s="260">
        <f t="shared" si="10"/>
        <v>1</v>
      </c>
      <c r="BB31" s="260">
        <f t="shared" si="11"/>
        <v>0</v>
      </c>
      <c r="BC31" s="261">
        <f t="shared" si="12"/>
        <v>0</v>
      </c>
      <c r="BD31" s="259">
        <f t="shared" si="13"/>
        <v>1</v>
      </c>
      <c r="BE31" s="260">
        <f t="shared" si="14"/>
        <v>1</v>
      </c>
      <c r="BF31" s="261">
        <f t="shared" si="15"/>
        <v>2</v>
      </c>
      <c r="BG31" s="260">
        <f t="shared" si="16"/>
        <v>1</v>
      </c>
      <c r="BH31" s="260">
        <f t="shared" si="17"/>
        <v>0</v>
      </c>
      <c r="BI31" s="260">
        <f t="shared" si="18"/>
        <v>0</v>
      </c>
      <c r="BJ31" s="260">
        <f t="shared" si="19"/>
        <v>0</v>
      </c>
      <c r="BK31" s="260">
        <f t="shared" si="20"/>
        <v>1</v>
      </c>
      <c r="BL31" s="260">
        <f t="shared" si="21"/>
        <v>0</v>
      </c>
      <c r="BM31" s="260">
        <f t="shared" si="22"/>
        <v>0</v>
      </c>
      <c r="BN31" s="259">
        <v>1</v>
      </c>
      <c r="BO31" s="260">
        <v>0</v>
      </c>
      <c r="BP31" s="261">
        <v>0</v>
      </c>
      <c r="BQ31" s="259" t="s">
        <v>123</v>
      </c>
      <c r="BR31" s="260" t="s">
        <v>124</v>
      </c>
      <c r="BS31" s="260" t="s">
        <v>869</v>
      </c>
      <c r="BT31" s="260">
        <v>29</v>
      </c>
      <c r="BU31" s="260" t="s">
        <v>1092</v>
      </c>
      <c r="BV31" s="260">
        <v>9</v>
      </c>
      <c r="BW31" s="260" t="s">
        <v>70</v>
      </c>
      <c r="BX31" s="261" t="s">
        <v>668</v>
      </c>
      <c r="BY31" s="259">
        <f>VLOOKUP(BW31,PERT_NAT_EQB_2018!$B$4:$G$35,6,FALSE)</f>
        <v>1</v>
      </c>
      <c r="BZ31" s="260">
        <f>VLOOKUP(BW31,PERT_NAT_EQB_2018!$B$4:$G$35,3,FALSE)</f>
        <v>1</v>
      </c>
      <c r="CA31" s="260">
        <f>VLOOKUP(BW31,PERT_NAT_EQB_2018!$B$4:$G$35,4,FALSE)</f>
        <v>1</v>
      </c>
      <c r="CB31" s="260">
        <f>VLOOKUP(BW31,PERT_NAT_EQB_2018!$B$4:$G$35,5,FALSE)</f>
        <v>1</v>
      </c>
      <c r="CC31" s="260">
        <f>VLOOKUP(BW31,PERT_NAT_EQB_2018!$B$4:$G$35,2,FALSE)</f>
        <v>1</v>
      </c>
      <c r="CD31" s="259">
        <v>0</v>
      </c>
      <c r="CE31" s="260">
        <f>VLOOKUP(BQ31,CARACT_PE!$A$1:$N$145,COLUMN(CARACT_PE!N:N),FALSE)</f>
        <v>142</v>
      </c>
      <c r="CF31" s="260">
        <v>4</v>
      </c>
      <c r="CG31" s="259">
        <f>VLOOKUP(BX31,PERT_NAT_EQB_2021!$B$4:$G$81,6,FALSE)</f>
        <v>1</v>
      </c>
      <c r="CH31" s="260">
        <f>VLOOKUP(BX31,PERT_NAT_EQB_2021!$B$4:$G$81,3,FALSE)</f>
        <v>1</v>
      </c>
      <c r="CI31" s="260">
        <f>VLOOKUP(BX31,PERT_NAT_EQB_2021!$B$4:$G$81,4,FALSE)</f>
        <v>1</v>
      </c>
      <c r="CJ31" s="260">
        <f>VLOOKUP(BX31,PERT_NAT_EQB_2021!$B$4:$G$81,5,FALSE)</f>
        <v>1</v>
      </c>
      <c r="CK31" s="260">
        <f>VLOOKUP(BX31,PERT_NAT_EQB_2021!$B$4:$G$81,2,FALSE)</f>
        <v>1</v>
      </c>
      <c r="CL31" s="259">
        <f t="shared" si="23"/>
        <v>1</v>
      </c>
      <c r="CM31" s="260">
        <f t="shared" si="59"/>
        <v>1</v>
      </c>
      <c r="CN31" s="260">
        <f t="shared" ref="CN31:CO35" si="61">IF($CD31=1,0,IF($CF31&gt;2,0,CI31))</f>
        <v>0</v>
      </c>
      <c r="CO31" s="260">
        <f t="shared" si="61"/>
        <v>0</v>
      </c>
      <c r="CP31" s="260">
        <f t="shared" si="25"/>
        <v>1</v>
      </c>
      <c r="CQ31" s="260" t="s">
        <v>1035</v>
      </c>
      <c r="CR31" s="262">
        <v>3</v>
      </c>
      <c r="CS31" s="263">
        <v>0</v>
      </c>
      <c r="CT31" s="262">
        <v>1</v>
      </c>
      <c r="CU31" s="264">
        <v>0</v>
      </c>
      <c r="CV31" s="264"/>
      <c r="CW31" s="263"/>
      <c r="CX31" s="262">
        <v>1</v>
      </c>
      <c r="CY31" s="264">
        <f t="shared" si="26"/>
        <v>1</v>
      </c>
      <c r="CZ31" s="264">
        <v>1</v>
      </c>
      <c r="DA31" s="264"/>
      <c r="DB31" s="264"/>
      <c r="DC31" s="264"/>
      <c r="DD31" s="264">
        <v>1</v>
      </c>
      <c r="DE31" s="264"/>
      <c r="DF31" s="264"/>
      <c r="DG31" s="264"/>
      <c r="DH31" s="262"/>
      <c r="DI31" s="264" t="str">
        <f t="shared" si="27"/>
        <v/>
      </c>
      <c r="DJ31" s="264"/>
      <c r="DK31" s="264"/>
      <c r="DL31" s="264"/>
      <c r="DM31" s="264"/>
      <c r="DN31" s="264"/>
      <c r="DO31" s="264"/>
      <c r="DP31" s="264"/>
      <c r="DQ31" s="264">
        <v>1</v>
      </c>
      <c r="DR31" s="262"/>
      <c r="DS31" s="264" t="str">
        <f t="shared" si="28"/>
        <v/>
      </c>
      <c r="DT31" s="264"/>
      <c r="DU31" s="264"/>
      <c r="DV31" s="264"/>
      <c r="DW31" s="264"/>
      <c r="DX31" s="264"/>
      <c r="DY31" s="264"/>
      <c r="DZ31" s="264"/>
      <c r="EA31" s="264"/>
      <c r="EB31" s="262">
        <v>1</v>
      </c>
      <c r="EC31" s="264">
        <f t="shared" si="29"/>
        <v>1</v>
      </c>
      <c r="ED31" s="264">
        <v>1</v>
      </c>
      <c r="EE31" s="264"/>
      <c r="EF31" s="264"/>
      <c r="EG31" s="264"/>
      <c r="EH31" s="264">
        <v>1</v>
      </c>
      <c r="EI31" s="264"/>
      <c r="EJ31" s="264"/>
      <c r="EK31" s="264"/>
      <c r="EL31" s="262"/>
      <c r="EM31" s="264" t="str">
        <f t="shared" si="45"/>
        <v/>
      </c>
      <c r="EN31" s="264"/>
      <c r="EO31" s="264"/>
      <c r="EP31" s="264"/>
      <c r="EQ31" s="264"/>
      <c r="ER31" s="264"/>
      <c r="ES31" s="264"/>
      <c r="ET31" s="264"/>
      <c r="EU31" s="264"/>
      <c r="EV31" s="262"/>
      <c r="EW31" s="264" t="str">
        <f t="shared" si="31"/>
        <v/>
      </c>
      <c r="EX31" s="264"/>
      <c r="EY31" s="264"/>
      <c r="EZ31" s="264"/>
      <c r="FA31" s="264"/>
      <c r="FB31" s="264"/>
      <c r="FC31" s="264"/>
      <c r="FD31" s="264"/>
      <c r="FE31" s="264"/>
      <c r="FF31" s="265">
        <f t="shared" si="32"/>
        <v>1</v>
      </c>
      <c r="FG31" s="264">
        <f t="shared" si="33"/>
        <v>0</v>
      </c>
      <c r="FH31" s="264">
        <f t="shared" si="46"/>
        <v>0</v>
      </c>
      <c r="FI31" s="264">
        <f t="shared" si="47"/>
        <v>1</v>
      </c>
      <c r="FJ31" s="264">
        <f t="shared" si="38"/>
        <v>0</v>
      </c>
      <c r="FK31" s="264">
        <f t="shared" si="48"/>
        <v>0</v>
      </c>
      <c r="FL31" s="264">
        <v>2</v>
      </c>
      <c r="FM31" s="264">
        <v>2</v>
      </c>
      <c r="FN31" s="264">
        <v>1</v>
      </c>
      <c r="FO31" s="264">
        <v>0</v>
      </c>
      <c r="FP31" s="264">
        <v>0</v>
      </c>
      <c r="FQ31" s="264">
        <v>2</v>
      </c>
      <c r="FR31" s="264">
        <v>1</v>
      </c>
      <c r="FS31" s="264">
        <v>1</v>
      </c>
      <c r="FT31" s="264">
        <v>1</v>
      </c>
      <c r="FU31" s="264">
        <v>1</v>
      </c>
      <c r="FV31" s="264"/>
      <c r="FW31" s="264"/>
      <c r="FX31" s="264">
        <v>1</v>
      </c>
      <c r="FY31" s="264">
        <v>1</v>
      </c>
      <c r="FZ31" s="264">
        <f t="shared" si="49"/>
        <v>2</v>
      </c>
      <c r="GA31" s="264">
        <f t="shared" si="50"/>
        <v>2</v>
      </c>
      <c r="GB31" s="264">
        <f t="shared" si="51"/>
        <v>0</v>
      </c>
      <c r="GC31" s="264">
        <f t="shared" si="52"/>
        <v>0</v>
      </c>
      <c r="GD31" s="264">
        <f t="shared" si="53"/>
        <v>0</v>
      </c>
      <c r="GE31" s="264">
        <f t="shared" si="54"/>
        <v>2</v>
      </c>
      <c r="GF31" s="264">
        <f t="shared" si="55"/>
        <v>0</v>
      </c>
      <c r="GG31" s="264">
        <f t="shared" si="56"/>
        <v>0</v>
      </c>
      <c r="GH31" s="264">
        <f t="shared" si="57"/>
        <v>1</v>
      </c>
      <c r="GI31" s="78">
        <v>1</v>
      </c>
      <c r="GJ31" s="78"/>
      <c r="GK31" s="75" t="s">
        <v>952</v>
      </c>
      <c r="GL31" s="259">
        <v>4</v>
      </c>
      <c r="GM31" s="260">
        <v>1</v>
      </c>
      <c r="GN31" s="260">
        <v>1</v>
      </c>
      <c r="GO31" s="260">
        <v>1</v>
      </c>
      <c r="GP31" s="260">
        <v>1</v>
      </c>
      <c r="GQ31" s="260">
        <v>1</v>
      </c>
      <c r="GR31" s="260">
        <v>1</v>
      </c>
      <c r="GS31" s="260">
        <v>1</v>
      </c>
      <c r="GT31" s="260">
        <v>4</v>
      </c>
      <c r="GU31" s="260">
        <v>4</v>
      </c>
      <c r="GV31" s="260">
        <v>4</v>
      </c>
      <c r="GW31" s="260">
        <v>1</v>
      </c>
      <c r="GX31" s="260">
        <v>4</v>
      </c>
      <c r="GY31" s="260">
        <v>1</v>
      </c>
      <c r="GZ31" s="260" t="str">
        <f>VLOOKUP(BQ31,CARACT_PE!$A$2:$H$145,8,0)</f>
        <v>MEFM</v>
      </c>
    </row>
    <row r="32" spans="1:208" s="260" customFormat="1" ht="12.75" customHeight="1" x14ac:dyDescent="0.2">
      <c r="A32" s="259">
        <v>0</v>
      </c>
      <c r="B32" s="260">
        <v>0</v>
      </c>
      <c r="C32" s="260">
        <v>0</v>
      </c>
      <c r="D32" s="260">
        <v>0</v>
      </c>
      <c r="E32" s="260">
        <v>0</v>
      </c>
      <c r="F32" s="260">
        <v>0</v>
      </c>
      <c r="G32" s="260">
        <v>0</v>
      </c>
      <c r="H32" s="260">
        <v>0</v>
      </c>
      <c r="I32" s="260">
        <v>0</v>
      </c>
      <c r="J32" s="260">
        <v>0</v>
      </c>
      <c r="K32" s="260">
        <v>0</v>
      </c>
      <c r="L32" s="260">
        <v>0</v>
      </c>
      <c r="M32" s="260">
        <v>0</v>
      </c>
      <c r="N32" s="260">
        <v>0</v>
      </c>
      <c r="O32" s="260">
        <v>0</v>
      </c>
      <c r="P32" s="260">
        <v>0</v>
      </c>
      <c r="Q32" s="260">
        <v>0</v>
      </c>
      <c r="R32" s="260">
        <v>0</v>
      </c>
      <c r="S32" s="260">
        <v>0</v>
      </c>
      <c r="T32" s="260">
        <v>0</v>
      </c>
      <c r="U32" s="260">
        <v>0</v>
      </c>
      <c r="V32" s="260">
        <v>0</v>
      </c>
      <c r="W32" s="260">
        <v>0</v>
      </c>
      <c r="X32" s="260">
        <v>0</v>
      </c>
      <c r="Y32" s="260">
        <v>0</v>
      </c>
      <c r="Z32" s="260">
        <v>0</v>
      </c>
      <c r="AA32" s="260">
        <v>0</v>
      </c>
      <c r="AB32" s="260">
        <v>0</v>
      </c>
      <c r="AC32" s="260">
        <v>1</v>
      </c>
      <c r="AD32" s="260">
        <v>1</v>
      </c>
      <c r="AE32" s="260">
        <v>0</v>
      </c>
      <c r="AF32" s="260">
        <v>0</v>
      </c>
      <c r="AG32" s="260">
        <v>0</v>
      </c>
      <c r="AH32" s="260">
        <v>0</v>
      </c>
      <c r="AI32" s="260">
        <v>1</v>
      </c>
      <c r="AJ32" s="260">
        <v>0</v>
      </c>
      <c r="AK32" s="260">
        <v>0</v>
      </c>
      <c r="AL32" s="260">
        <v>0</v>
      </c>
      <c r="AM32" s="260">
        <v>0</v>
      </c>
      <c r="AN32" s="260">
        <v>0</v>
      </c>
      <c r="AO32" s="260">
        <v>0</v>
      </c>
      <c r="AP32" s="261">
        <v>0</v>
      </c>
      <c r="AQ32" s="260">
        <f t="shared" si="0"/>
        <v>0</v>
      </c>
      <c r="AR32" s="260">
        <f t="shared" si="1"/>
        <v>0</v>
      </c>
      <c r="AS32" s="260">
        <f t="shared" si="2"/>
        <v>0</v>
      </c>
      <c r="AT32" s="260">
        <f t="shared" si="3"/>
        <v>0</v>
      </c>
      <c r="AU32" s="260">
        <f t="shared" si="4"/>
        <v>1</v>
      </c>
      <c r="AV32" s="260">
        <f t="shared" si="5"/>
        <v>0</v>
      </c>
      <c r="AW32" s="259">
        <f t="shared" si="6"/>
        <v>1</v>
      </c>
      <c r="AX32" s="260">
        <f t="shared" si="7"/>
        <v>1</v>
      </c>
      <c r="AY32" s="260">
        <f t="shared" si="8"/>
        <v>0</v>
      </c>
      <c r="AZ32" s="260">
        <f t="shared" si="9"/>
        <v>0</v>
      </c>
      <c r="BA32" s="260">
        <f t="shared" si="10"/>
        <v>0</v>
      </c>
      <c r="BB32" s="260">
        <f t="shared" si="11"/>
        <v>0</v>
      </c>
      <c r="BC32" s="261">
        <f t="shared" si="12"/>
        <v>1</v>
      </c>
      <c r="BD32" s="259">
        <f t="shared" si="13"/>
        <v>1</v>
      </c>
      <c r="BE32" s="260">
        <f t="shared" si="14"/>
        <v>1</v>
      </c>
      <c r="BF32" s="261">
        <f t="shared" si="15"/>
        <v>3</v>
      </c>
      <c r="BG32" s="260">
        <f t="shared" si="16"/>
        <v>1</v>
      </c>
      <c r="BH32" s="260">
        <f t="shared" si="17"/>
        <v>1</v>
      </c>
      <c r="BI32" s="260">
        <f t="shared" si="18"/>
        <v>0</v>
      </c>
      <c r="BJ32" s="260">
        <f t="shared" si="19"/>
        <v>0</v>
      </c>
      <c r="BK32" s="260">
        <f t="shared" si="20"/>
        <v>0</v>
      </c>
      <c r="BL32" s="260">
        <f t="shared" si="21"/>
        <v>0</v>
      </c>
      <c r="BM32" s="260">
        <f t="shared" si="22"/>
        <v>1</v>
      </c>
      <c r="BN32" s="259">
        <v>0</v>
      </c>
      <c r="BO32" s="260">
        <v>1</v>
      </c>
      <c r="BP32" s="261">
        <v>0</v>
      </c>
      <c r="BQ32" s="259" t="s">
        <v>126</v>
      </c>
      <c r="BR32" s="260" t="s">
        <v>127</v>
      </c>
      <c r="BS32" s="260" t="s">
        <v>870</v>
      </c>
      <c r="BT32" s="260">
        <v>29</v>
      </c>
      <c r="BU32" s="260" t="s">
        <v>1092</v>
      </c>
      <c r="BV32" s="260">
        <v>9</v>
      </c>
      <c r="BW32" s="260" t="s">
        <v>45</v>
      </c>
      <c r="BX32" s="261" t="s">
        <v>674</v>
      </c>
      <c r="BY32" s="259">
        <f>VLOOKUP(BW32,PERT_NAT_EQB_2018!$B$4:$G$35,6,FALSE)</f>
        <v>1</v>
      </c>
      <c r="BZ32" s="260">
        <f>VLOOKUP(BW32,PERT_NAT_EQB_2018!$B$4:$G$35,3,FALSE)</f>
        <v>1</v>
      </c>
      <c r="CA32" s="260">
        <f>VLOOKUP(BW32,PERT_NAT_EQB_2018!$B$4:$G$35,4,FALSE)</f>
        <v>1</v>
      </c>
      <c r="CB32" s="260">
        <f>VLOOKUP(BW32,PERT_NAT_EQB_2018!$B$4:$G$35,5,FALSE)</f>
        <v>1</v>
      </c>
      <c r="CC32" s="260">
        <f>VLOOKUP(BW32,PERT_NAT_EQB_2018!$B$4:$G$35,2,FALSE)</f>
        <v>1</v>
      </c>
      <c r="CD32" s="259">
        <v>0</v>
      </c>
      <c r="CE32" s="260">
        <f>VLOOKUP(BQ32,CARACT_PE!$A$1:$N$145,COLUMN(CARACT_PE!N:N),FALSE)</f>
        <v>10</v>
      </c>
      <c r="CF32" s="260">
        <v>0</v>
      </c>
      <c r="CG32" s="259">
        <f>VLOOKUP(BX32,PERT_NAT_EQB_2021!$B$4:$G$81,6,FALSE)</f>
        <v>1</v>
      </c>
      <c r="CH32" s="260">
        <f>VLOOKUP(BX32,PERT_NAT_EQB_2021!$B$4:$G$81,3,FALSE)</f>
        <v>1</v>
      </c>
      <c r="CI32" s="260">
        <f>VLOOKUP(BX32,PERT_NAT_EQB_2021!$B$4:$G$81,4,FALSE)</f>
        <v>1</v>
      </c>
      <c r="CJ32" s="260">
        <f>VLOOKUP(BX32,PERT_NAT_EQB_2021!$B$4:$G$81,5,FALSE)</f>
        <v>1</v>
      </c>
      <c r="CK32" s="260">
        <f>VLOOKUP(BX32,PERT_NAT_EQB_2021!$B$4:$G$81,2,FALSE)</f>
        <v>1</v>
      </c>
      <c r="CL32" s="259">
        <f t="shared" si="23"/>
        <v>1</v>
      </c>
      <c r="CM32" s="260">
        <f t="shared" si="59"/>
        <v>1</v>
      </c>
      <c r="CN32" s="260">
        <f t="shared" si="61"/>
        <v>1</v>
      </c>
      <c r="CO32" s="260">
        <f t="shared" si="61"/>
        <v>1</v>
      </c>
      <c r="CP32" s="260">
        <f t="shared" si="25"/>
        <v>1</v>
      </c>
      <c r="CR32" s="262">
        <v>3</v>
      </c>
      <c r="CS32" s="263">
        <v>1</v>
      </c>
      <c r="CT32" s="262">
        <v>0</v>
      </c>
      <c r="CU32" s="264">
        <v>1</v>
      </c>
      <c r="CV32" s="264">
        <v>1</v>
      </c>
      <c r="CW32" s="263"/>
      <c r="CX32" s="262"/>
      <c r="CY32" s="264" t="str">
        <f t="shared" si="26"/>
        <v/>
      </c>
      <c r="CZ32" s="264"/>
      <c r="DA32" s="264"/>
      <c r="DB32" s="264"/>
      <c r="DC32" s="264"/>
      <c r="DD32" s="264"/>
      <c r="DE32" s="264"/>
      <c r="DF32" s="264"/>
      <c r="DG32" s="264"/>
      <c r="DH32" s="262">
        <v>1</v>
      </c>
      <c r="DI32" s="264" t="str">
        <f t="shared" si="27"/>
        <v/>
      </c>
      <c r="DJ32" s="264">
        <v>1</v>
      </c>
      <c r="DK32" s="264"/>
      <c r="DL32" s="264">
        <v>1</v>
      </c>
      <c r="DM32" s="264">
        <v>1</v>
      </c>
      <c r="DN32" s="264">
        <v>1</v>
      </c>
      <c r="DO32" s="264">
        <v>1</v>
      </c>
      <c r="DP32" s="264"/>
      <c r="DQ32" s="264"/>
      <c r="DR32" s="262"/>
      <c r="DS32" s="264" t="str">
        <f t="shared" si="28"/>
        <v/>
      </c>
      <c r="DT32" s="264"/>
      <c r="DU32" s="264"/>
      <c r="DV32" s="264"/>
      <c r="DW32" s="264"/>
      <c r="DX32" s="264"/>
      <c r="DY32" s="264"/>
      <c r="DZ32" s="264"/>
      <c r="EA32" s="264"/>
      <c r="EB32" s="262"/>
      <c r="EC32" s="264" t="str">
        <f t="shared" si="29"/>
        <v/>
      </c>
      <c r="ED32" s="264"/>
      <c r="EE32" s="264"/>
      <c r="EF32" s="264"/>
      <c r="EG32" s="264"/>
      <c r="EH32" s="264"/>
      <c r="EI32" s="264"/>
      <c r="EJ32" s="264"/>
      <c r="EK32" s="264"/>
      <c r="EL32" s="262">
        <v>1</v>
      </c>
      <c r="EM32" s="264" t="str">
        <f t="shared" si="45"/>
        <v/>
      </c>
      <c r="EN32" s="264">
        <v>1</v>
      </c>
      <c r="EO32" s="264">
        <v>1</v>
      </c>
      <c r="EP32" s="264">
        <v>1</v>
      </c>
      <c r="EQ32" s="264">
        <v>1</v>
      </c>
      <c r="ER32" s="264">
        <v>1</v>
      </c>
      <c r="ES32" s="264"/>
      <c r="ET32" s="264"/>
      <c r="EU32" s="264"/>
      <c r="EV32" s="262"/>
      <c r="EW32" s="264" t="str">
        <f t="shared" si="31"/>
        <v/>
      </c>
      <c r="EX32" s="264"/>
      <c r="EY32" s="264"/>
      <c r="EZ32" s="264"/>
      <c r="FA32" s="264"/>
      <c r="FB32" s="264"/>
      <c r="FC32" s="264"/>
      <c r="FD32" s="264"/>
      <c r="FE32" s="264"/>
      <c r="FF32" s="265">
        <f t="shared" si="32"/>
        <v>0</v>
      </c>
      <c r="FG32" s="264">
        <f t="shared" si="33"/>
        <v>1</v>
      </c>
      <c r="FH32" s="264">
        <f t="shared" si="46"/>
        <v>0</v>
      </c>
      <c r="FI32" s="264">
        <f t="shared" si="47"/>
        <v>0</v>
      </c>
      <c r="FJ32" s="264">
        <f t="shared" si="38"/>
        <v>0</v>
      </c>
      <c r="FK32" s="264">
        <f t="shared" si="48"/>
        <v>0</v>
      </c>
      <c r="FL32" s="264">
        <v>2</v>
      </c>
      <c r="FM32" s="264">
        <v>2</v>
      </c>
      <c r="FN32" s="264">
        <v>1</v>
      </c>
      <c r="FO32" s="264">
        <v>2</v>
      </c>
      <c r="FP32" s="264">
        <v>2</v>
      </c>
      <c r="FQ32" s="264">
        <v>2</v>
      </c>
      <c r="FR32" s="264">
        <v>1</v>
      </c>
      <c r="FS32" s="264">
        <v>1</v>
      </c>
      <c r="FT32" s="264"/>
      <c r="FU32" s="264"/>
      <c r="FV32" s="264"/>
      <c r="FW32" s="264"/>
      <c r="FX32" s="264"/>
      <c r="FY32" s="264"/>
      <c r="FZ32" s="264">
        <f t="shared" si="49"/>
        <v>2</v>
      </c>
      <c r="GA32" s="264">
        <f t="shared" si="50"/>
        <v>0</v>
      </c>
      <c r="GB32" s="264">
        <f t="shared" si="51"/>
        <v>1</v>
      </c>
      <c r="GC32" s="264">
        <f t="shared" si="52"/>
        <v>2</v>
      </c>
      <c r="GD32" s="264">
        <f t="shared" si="53"/>
        <v>2</v>
      </c>
      <c r="GE32" s="264">
        <f t="shared" si="54"/>
        <v>2</v>
      </c>
      <c r="GF32" s="264">
        <f t="shared" si="55"/>
        <v>1</v>
      </c>
      <c r="GG32" s="264">
        <f t="shared" si="56"/>
        <v>0</v>
      </c>
      <c r="GH32" s="264">
        <f t="shared" si="57"/>
        <v>0</v>
      </c>
      <c r="GI32" s="78"/>
      <c r="GJ32" s="78"/>
      <c r="GK32" s="75"/>
      <c r="GL32" s="259">
        <v>4</v>
      </c>
      <c r="GM32" s="260">
        <v>1</v>
      </c>
      <c r="GN32" s="260">
        <v>1</v>
      </c>
      <c r="GO32" s="260">
        <v>1</v>
      </c>
      <c r="GP32" s="260">
        <v>1</v>
      </c>
      <c r="GQ32" s="260">
        <v>1</v>
      </c>
      <c r="GR32" s="260">
        <v>1</v>
      </c>
      <c r="GS32" s="260">
        <v>1</v>
      </c>
      <c r="GZ32" s="260" t="str">
        <f>VLOOKUP(BQ32,CARACT_PE!$A$2:$H$145,8,0)</f>
        <v>MEFM</v>
      </c>
    </row>
    <row r="33" spans="1:208" s="260" customFormat="1" ht="12.75" customHeight="1" x14ac:dyDescent="0.2">
      <c r="A33" s="259">
        <v>0</v>
      </c>
      <c r="B33" s="260">
        <v>0</v>
      </c>
      <c r="C33" s="260">
        <v>0</v>
      </c>
      <c r="D33" s="260">
        <v>0</v>
      </c>
      <c r="E33" s="260">
        <v>0</v>
      </c>
      <c r="F33" s="260">
        <v>0</v>
      </c>
      <c r="G33" s="260">
        <v>0</v>
      </c>
      <c r="H33" s="260">
        <v>0</v>
      </c>
      <c r="I33" s="260">
        <v>0</v>
      </c>
      <c r="J33" s="260">
        <v>0</v>
      </c>
      <c r="K33" s="260">
        <v>0</v>
      </c>
      <c r="L33" s="260">
        <v>0</v>
      </c>
      <c r="M33" s="260">
        <v>0</v>
      </c>
      <c r="N33" s="260">
        <v>0</v>
      </c>
      <c r="O33" s="260">
        <v>0</v>
      </c>
      <c r="P33" s="260">
        <v>0</v>
      </c>
      <c r="Q33" s="260">
        <v>0</v>
      </c>
      <c r="R33" s="260">
        <v>0</v>
      </c>
      <c r="S33" s="260">
        <v>0</v>
      </c>
      <c r="T33" s="260">
        <v>0</v>
      </c>
      <c r="U33" s="260">
        <v>0</v>
      </c>
      <c r="V33" s="260">
        <v>0</v>
      </c>
      <c r="W33" s="260">
        <v>0</v>
      </c>
      <c r="X33" s="260">
        <v>0</v>
      </c>
      <c r="Y33" s="260">
        <v>0</v>
      </c>
      <c r="Z33" s="260">
        <v>0</v>
      </c>
      <c r="AA33" s="260">
        <v>0</v>
      </c>
      <c r="AB33" s="260">
        <v>0</v>
      </c>
      <c r="AC33" s="260">
        <v>1</v>
      </c>
      <c r="AD33" s="260">
        <v>0</v>
      </c>
      <c r="AE33" s="260">
        <v>1</v>
      </c>
      <c r="AF33" s="260">
        <v>1</v>
      </c>
      <c r="AG33" s="260">
        <v>0</v>
      </c>
      <c r="AH33" s="260">
        <v>0</v>
      </c>
      <c r="AI33" s="260">
        <v>1</v>
      </c>
      <c r="AJ33" s="260">
        <v>0</v>
      </c>
      <c r="AK33" s="260">
        <v>0</v>
      </c>
      <c r="AL33" s="260">
        <v>0</v>
      </c>
      <c r="AM33" s="260">
        <v>0</v>
      </c>
      <c r="AN33" s="260">
        <v>0</v>
      </c>
      <c r="AO33" s="260">
        <v>0</v>
      </c>
      <c r="AP33" s="261">
        <v>0</v>
      </c>
      <c r="AQ33" s="260">
        <f t="shared" si="0"/>
        <v>0</v>
      </c>
      <c r="AR33" s="260">
        <f t="shared" si="1"/>
        <v>0</v>
      </c>
      <c r="AS33" s="260">
        <f t="shared" si="2"/>
        <v>0</v>
      </c>
      <c r="AT33" s="260">
        <f t="shared" si="3"/>
        <v>0</v>
      </c>
      <c r="AU33" s="260">
        <f t="shared" si="4"/>
        <v>1</v>
      </c>
      <c r="AV33" s="260">
        <f t="shared" si="5"/>
        <v>0</v>
      </c>
      <c r="AW33" s="259">
        <f t="shared" si="6"/>
        <v>1</v>
      </c>
      <c r="AX33" s="260">
        <f t="shared" si="7"/>
        <v>0</v>
      </c>
      <c r="AY33" s="260">
        <f t="shared" si="8"/>
        <v>1</v>
      </c>
      <c r="AZ33" s="260">
        <f t="shared" si="9"/>
        <v>1</v>
      </c>
      <c r="BA33" s="260">
        <f t="shared" si="10"/>
        <v>0</v>
      </c>
      <c r="BB33" s="260">
        <f t="shared" si="11"/>
        <v>0</v>
      </c>
      <c r="BC33" s="261">
        <f t="shared" si="12"/>
        <v>1</v>
      </c>
      <c r="BD33" s="259">
        <f t="shared" si="13"/>
        <v>1</v>
      </c>
      <c r="BE33" s="260">
        <f t="shared" si="14"/>
        <v>1</v>
      </c>
      <c r="BF33" s="261">
        <f t="shared" si="15"/>
        <v>4</v>
      </c>
      <c r="BG33" s="260">
        <f t="shared" si="16"/>
        <v>1</v>
      </c>
      <c r="BH33" s="260">
        <f t="shared" si="17"/>
        <v>0</v>
      </c>
      <c r="BI33" s="260">
        <f t="shared" si="18"/>
        <v>1</v>
      </c>
      <c r="BJ33" s="260">
        <f t="shared" si="19"/>
        <v>1</v>
      </c>
      <c r="BK33" s="260">
        <f t="shared" si="20"/>
        <v>0</v>
      </c>
      <c r="BL33" s="260">
        <f t="shared" si="21"/>
        <v>0</v>
      </c>
      <c r="BM33" s="260">
        <f t="shared" si="22"/>
        <v>1</v>
      </c>
      <c r="BN33" s="259">
        <v>0</v>
      </c>
      <c r="BO33" s="260">
        <v>1</v>
      </c>
      <c r="BP33" s="261">
        <v>0</v>
      </c>
      <c r="BQ33" s="259" t="s">
        <v>129</v>
      </c>
      <c r="BR33" s="260" t="s">
        <v>416</v>
      </c>
      <c r="BS33" s="260" t="s">
        <v>871</v>
      </c>
      <c r="BT33" s="260">
        <v>35</v>
      </c>
      <c r="BU33" s="260" t="s">
        <v>1092</v>
      </c>
      <c r="BV33" s="260">
        <v>9</v>
      </c>
      <c r="BW33" s="260" t="s">
        <v>45</v>
      </c>
      <c r="BX33" s="261" t="s">
        <v>674</v>
      </c>
      <c r="BY33" s="259">
        <f>VLOOKUP(BW33,PERT_NAT_EQB_2018!$B$4:$G$35,6,FALSE)</f>
        <v>1</v>
      </c>
      <c r="BZ33" s="260">
        <f>VLOOKUP(BW33,PERT_NAT_EQB_2018!$B$4:$G$35,3,FALSE)</f>
        <v>1</v>
      </c>
      <c r="CA33" s="260">
        <f>VLOOKUP(BW33,PERT_NAT_EQB_2018!$B$4:$G$35,4,FALSE)</f>
        <v>1</v>
      </c>
      <c r="CB33" s="260">
        <f>VLOOKUP(BW33,PERT_NAT_EQB_2018!$B$4:$G$35,5,FALSE)</f>
        <v>1</v>
      </c>
      <c r="CC33" s="260">
        <f>VLOOKUP(BW33,PERT_NAT_EQB_2018!$B$4:$G$35,2,FALSE)</f>
        <v>1</v>
      </c>
      <c r="CD33" s="173">
        <v>1</v>
      </c>
      <c r="CE33" s="260">
        <f>VLOOKUP(BQ33,CARACT_PE!$A$1:$N$145,COLUMN(CARACT_PE!N:N),FALSE)</f>
        <v>81</v>
      </c>
      <c r="CF33" s="260">
        <v>1</v>
      </c>
      <c r="CG33" s="259">
        <f>VLOOKUP(BX33,PERT_NAT_EQB_2021!$B$4:$G$81,6,FALSE)</f>
        <v>1</v>
      </c>
      <c r="CH33" s="260">
        <f>VLOOKUP(BX33,PERT_NAT_EQB_2021!$B$4:$G$81,3,FALSE)</f>
        <v>1</v>
      </c>
      <c r="CI33" s="260">
        <f>VLOOKUP(BX33,PERT_NAT_EQB_2021!$B$4:$G$81,4,FALSE)</f>
        <v>1</v>
      </c>
      <c r="CJ33" s="260">
        <f>VLOOKUP(BX33,PERT_NAT_EQB_2021!$B$4:$G$81,5,FALSE)</f>
        <v>1</v>
      </c>
      <c r="CK33" s="260">
        <f>VLOOKUP(BX33,PERT_NAT_EQB_2021!$B$4:$G$81,2,FALSE)</f>
        <v>1</v>
      </c>
      <c r="CL33" s="259">
        <f t="shared" si="23"/>
        <v>1</v>
      </c>
      <c r="CM33" s="260">
        <f t="shared" si="59"/>
        <v>0</v>
      </c>
      <c r="CN33" s="260">
        <f t="shared" si="61"/>
        <v>0</v>
      </c>
      <c r="CO33" s="260">
        <f t="shared" si="61"/>
        <v>0</v>
      </c>
      <c r="CP33" s="260">
        <f t="shared" si="25"/>
        <v>1</v>
      </c>
      <c r="CR33" s="262">
        <v>3</v>
      </c>
      <c r="CS33" s="263">
        <v>1</v>
      </c>
      <c r="CT33" s="262">
        <v>0</v>
      </c>
      <c r="CU33" s="264">
        <v>1</v>
      </c>
      <c r="CV33" s="264">
        <v>1</v>
      </c>
      <c r="CW33" s="263"/>
      <c r="CX33" s="262"/>
      <c r="CY33" s="264" t="str">
        <f t="shared" si="26"/>
        <v/>
      </c>
      <c r="CZ33" s="264"/>
      <c r="DA33" s="264"/>
      <c r="DB33" s="264"/>
      <c r="DC33" s="264"/>
      <c r="DD33" s="264"/>
      <c r="DE33" s="264"/>
      <c r="DF33" s="264"/>
      <c r="DG33" s="264"/>
      <c r="DH33" s="262">
        <v>1</v>
      </c>
      <c r="DI33" s="264" t="str">
        <f t="shared" si="27"/>
        <v/>
      </c>
      <c r="DJ33" s="264">
        <v>1</v>
      </c>
      <c r="DK33" s="264"/>
      <c r="DL33" s="264">
        <v>1</v>
      </c>
      <c r="DM33" s="264">
        <v>1</v>
      </c>
      <c r="DN33" s="264">
        <v>1</v>
      </c>
      <c r="DO33" s="264">
        <v>1</v>
      </c>
      <c r="DP33" s="264"/>
      <c r="DQ33" s="264"/>
      <c r="DR33" s="262"/>
      <c r="DS33" s="264" t="str">
        <f t="shared" si="28"/>
        <v/>
      </c>
      <c r="DT33" s="264"/>
      <c r="DU33" s="264"/>
      <c r="DV33" s="264"/>
      <c r="DW33" s="264"/>
      <c r="DX33" s="264"/>
      <c r="DY33" s="264"/>
      <c r="DZ33" s="264"/>
      <c r="EA33" s="264"/>
      <c r="EB33" s="262"/>
      <c r="EC33" s="264" t="str">
        <f t="shared" si="29"/>
        <v/>
      </c>
      <c r="ED33" s="264"/>
      <c r="EE33" s="264"/>
      <c r="EF33" s="264"/>
      <c r="EG33" s="264"/>
      <c r="EH33" s="264"/>
      <c r="EI33" s="264"/>
      <c r="EJ33" s="264"/>
      <c r="EK33" s="264"/>
      <c r="EL33" s="262">
        <v>1</v>
      </c>
      <c r="EM33" s="264" t="str">
        <f t="shared" si="45"/>
        <v/>
      </c>
      <c r="EN33" s="264">
        <v>1</v>
      </c>
      <c r="EO33" s="264"/>
      <c r="EP33" s="264">
        <v>1</v>
      </c>
      <c r="EQ33" s="264">
        <v>1</v>
      </c>
      <c r="ER33" s="264">
        <v>1</v>
      </c>
      <c r="ES33" s="264"/>
      <c r="ET33" s="264"/>
      <c r="EU33" s="264"/>
      <c r="EV33" s="262"/>
      <c r="EW33" s="264" t="str">
        <f t="shared" si="31"/>
        <v/>
      </c>
      <c r="EX33" s="264"/>
      <c r="EY33" s="264"/>
      <c r="EZ33" s="264"/>
      <c r="FA33" s="264"/>
      <c r="FB33" s="264"/>
      <c r="FC33" s="264"/>
      <c r="FD33" s="264"/>
      <c r="FE33" s="264"/>
      <c r="FF33" s="265">
        <f t="shared" si="32"/>
        <v>0</v>
      </c>
      <c r="FG33" s="264">
        <f t="shared" si="33"/>
        <v>1</v>
      </c>
      <c r="FH33" s="264">
        <f t="shared" si="46"/>
        <v>0</v>
      </c>
      <c r="FI33" s="264">
        <f t="shared" si="47"/>
        <v>0</v>
      </c>
      <c r="FJ33" s="264">
        <f t="shared" si="38"/>
        <v>0</v>
      </c>
      <c r="FK33" s="264">
        <f t="shared" si="48"/>
        <v>0</v>
      </c>
      <c r="FL33" s="264">
        <v>2</v>
      </c>
      <c r="FM33" s="264">
        <v>2</v>
      </c>
      <c r="FN33" s="264">
        <v>1</v>
      </c>
      <c r="FO33" s="264">
        <v>2</v>
      </c>
      <c r="FP33" s="264">
        <v>2</v>
      </c>
      <c r="FQ33" s="264">
        <v>2</v>
      </c>
      <c r="FR33" s="264">
        <v>1</v>
      </c>
      <c r="FS33" s="264">
        <v>1</v>
      </c>
      <c r="FT33" s="264"/>
      <c r="FU33" s="264"/>
      <c r="FV33" s="264"/>
      <c r="FW33" s="264"/>
      <c r="FX33" s="264"/>
      <c r="FY33" s="264"/>
      <c r="FZ33" s="264">
        <f t="shared" si="49"/>
        <v>2</v>
      </c>
      <c r="GA33" s="264">
        <f t="shared" si="50"/>
        <v>0</v>
      </c>
      <c r="GB33" s="264">
        <f t="shared" si="51"/>
        <v>0</v>
      </c>
      <c r="GC33" s="264">
        <f t="shared" si="52"/>
        <v>2</v>
      </c>
      <c r="GD33" s="264">
        <f t="shared" si="53"/>
        <v>2</v>
      </c>
      <c r="GE33" s="264">
        <f t="shared" si="54"/>
        <v>2</v>
      </c>
      <c r="GF33" s="264">
        <f t="shared" si="55"/>
        <v>1</v>
      </c>
      <c r="GG33" s="264">
        <f t="shared" si="56"/>
        <v>0</v>
      </c>
      <c r="GH33" s="264">
        <f t="shared" si="57"/>
        <v>0</v>
      </c>
      <c r="GI33" s="78"/>
      <c r="GJ33" s="78"/>
      <c r="GK33" s="75"/>
      <c r="GL33" s="259">
        <v>4</v>
      </c>
      <c r="GM33" s="260">
        <v>1</v>
      </c>
      <c r="GN33" s="260">
        <v>1</v>
      </c>
      <c r="GO33" s="260">
        <v>1</v>
      </c>
      <c r="GP33" s="260">
        <v>1</v>
      </c>
      <c r="GQ33" s="260">
        <v>1</v>
      </c>
      <c r="GR33" s="260">
        <v>1</v>
      </c>
      <c r="GS33" s="260">
        <v>1</v>
      </c>
      <c r="GZ33" s="260" t="str">
        <f>VLOOKUP(BQ33,CARACT_PE!$A$2:$H$145,8,0)</f>
        <v>MEFM</v>
      </c>
    </row>
    <row r="34" spans="1:208" s="260" customFormat="1" ht="12.75" customHeight="1" x14ac:dyDescent="0.2">
      <c r="A34" s="259">
        <v>0</v>
      </c>
      <c r="B34" s="260">
        <v>0</v>
      </c>
      <c r="C34" s="260">
        <v>0</v>
      </c>
      <c r="D34" s="260">
        <v>0</v>
      </c>
      <c r="E34" s="260">
        <v>0</v>
      </c>
      <c r="F34" s="260">
        <v>0</v>
      </c>
      <c r="G34" s="260">
        <v>0</v>
      </c>
      <c r="H34" s="260">
        <v>0</v>
      </c>
      <c r="I34" s="260">
        <v>0</v>
      </c>
      <c r="J34" s="260">
        <v>0</v>
      </c>
      <c r="K34" s="260">
        <v>0</v>
      </c>
      <c r="L34" s="260">
        <v>0</v>
      </c>
      <c r="M34" s="260">
        <v>0</v>
      </c>
      <c r="N34" s="260">
        <v>0</v>
      </c>
      <c r="O34" s="260">
        <v>0</v>
      </c>
      <c r="P34" s="260">
        <v>0</v>
      </c>
      <c r="Q34" s="260">
        <v>0</v>
      </c>
      <c r="R34" s="260">
        <v>0</v>
      </c>
      <c r="S34" s="260">
        <v>0</v>
      </c>
      <c r="T34" s="260">
        <v>0</v>
      </c>
      <c r="U34" s="260">
        <v>0</v>
      </c>
      <c r="V34" s="260">
        <v>0</v>
      </c>
      <c r="W34" s="260">
        <v>0</v>
      </c>
      <c r="X34" s="260">
        <v>0</v>
      </c>
      <c r="Y34" s="260">
        <v>0</v>
      </c>
      <c r="Z34" s="260">
        <v>0</v>
      </c>
      <c r="AA34" s="260">
        <v>0</v>
      </c>
      <c r="AB34" s="260">
        <v>0</v>
      </c>
      <c r="AC34" s="260">
        <v>1</v>
      </c>
      <c r="AD34" s="260">
        <v>1</v>
      </c>
      <c r="AE34" s="260">
        <v>0</v>
      </c>
      <c r="AF34" s="260">
        <v>0</v>
      </c>
      <c r="AG34" s="260">
        <v>0</v>
      </c>
      <c r="AH34" s="260">
        <v>0</v>
      </c>
      <c r="AI34" s="260">
        <v>1</v>
      </c>
      <c r="AJ34" s="260">
        <v>0</v>
      </c>
      <c r="AK34" s="260">
        <v>0</v>
      </c>
      <c r="AL34" s="260">
        <v>0</v>
      </c>
      <c r="AM34" s="260">
        <v>0</v>
      </c>
      <c r="AN34" s="260">
        <v>0</v>
      </c>
      <c r="AO34" s="260">
        <v>0</v>
      </c>
      <c r="AP34" s="261">
        <v>0</v>
      </c>
      <c r="AQ34" s="260">
        <f t="shared" ref="AQ34:AQ65" si="62">MAX(A34:E34)</f>
        <v>0</v>
      </c>
      <c r="AR34" s="260">
        <f t="shared" ref="AR34:AR65" si="63">MAX(H34:L34)</f>
        <v>0</v>
      </c>
      <c r="AS34" s="260">
        <f t="shared" ref="AS34:AS65" si="64">MAX(O34:S34)</f>
        <v>0</v>
      </c>
      <c r="AT34" s="260">
        <f t="shared" ref="AT34:AT65" si="65">MAX(V34:Z34)</f>
        <v>0</v>
      </c>
      <c r="AU34" s="260">
        <f t="shared" ref="AU34:AU65" si="66">MAX(AC34:AG34)</f>
        <v>1</v>
      </c>
      <c r="AV34" s="260">
        <f t="shared" ref="AV34:AV65" si="67">MAX(AJ34:AN34)</f>
        <v>0</v>
      </c>
      <c r="AW34" s="259">
        <f t="shared" ref="AW34:AW65" si="68">SUM(O34+V34+AC34+AJ34)</f>
        <v>1</v>
      </c>
      <c r="AX34" s="260">
        <f t="shared" ref="AX34:AX65" si="69">SUM(P34+W34+AD34+AK34)</f>
        <v>1</v>
      </c>
      <c r="AY34" s="260">
        <f t="shared" ref="AY34:AY65" si="70">SUM(Q34+X34+AE34+AL34)</f>
        <v>0</v>
      </c>
      <c r="AZ34" s="260">
        <f t="shared" ref="AZ34:AZ65" si="71">SUM(R34+Y34+AF34+AM34)</f>
        <v>0</v>
      </c>
      <c r="BA34" s="260">
        <f t="shared" ref="BA34:BA65" si="72">SUM(S34+Z34+AG34+AN34)</f>
        <v>0</v>
      </c>
      <c r="BB34" s="260">
        <f t="shared" ref="BB34:BB65" si="73">SUM(T34+AA34+AH34+AO34)</f>
        <v>0</v>
      </c>
      <c r="BC34" s="261">
        <f t="shared" ref="BC34:BC65" si="74">SUM(U34+AB34+AI34+AP34)</f>
        <v>1</v>
      </c>
      <c r="BD34" s="259">
        <f t="shared" ref="BD34:BD65" si="75">MAX(AW34:BC34)</f>
        <v>1</v>
      </c>
      <c r="BE34" s="260">
        <f t="shared" ref="BE34:BE65" si="76">SUM(AS34:AV34)</f>
        <v>1</v>
      </c>
      <c r="BF34" s="261">
        <f t="shared" ref="BF34:BF65" si="77">SUM(AW34:BC34)</f>
        <v>3</v>
      </c>
      <c r="BG34" s="260">
        <f t="shared" ref="BG34:BG65" si="78">SUM(A34,H34,O34,V34,AC34,AJ34)</f>
        <v>1</v>
      </c>
      <c r="BH34" s="260">
        <f t="shared" ref="BH34:BH65" si="79">SUM(B34,I34,P34,W34,AD34,AK34)</f>
        <v>1</v>
      </c>
      <c r="BI34" s="260">
        <f t="shared" ref="BI34:BI65" si="80">SUM(C34,J34,Q34,X34,AE34,AL34)</f>
        <v>0</v>
      </c>
      <c r="BJ34" s="260">
        <f t="shared" ref="BJ34:BJ65" si="81">SUM(D34,K34,R34,Y34,AF34,AM34)</f>
        <v>0</v>
      </c>
      <c r="BK34" s="260">
        <f t="shared" ref="BK34:BK65" si="82">SUM(E34,L34,S34,Z34,AG34,AN34)</f>
        <v>0</v>
      </c>
      <c r="BL34" s="260">
        <f t="shared" ref="BL34:BL65" si="83">SUM(F34,M34,T34,AA34,AH34,AO34)</f>
        <v>0</v>
      </c>
      <c r="BM34" s="260">
        <f t="shared" ref="BM34:BM65" si="84">SUM(G34,N34,U34,AB34,AI34,AP34)</f>
        <v>1</v>
      </c>
      <c r="BN34" s="259">
        <v>0</v>
      </c>
      <c r="BO34" s="260">
        <v>1</v>
      </c>
      <c r="BP34" s="261">
        <v>0</v>
      </c>
      <c r="BQ34" s="259" t="s">
        <v>135</v>
      </c>
      <c r="BR34" s="260" t="s">
        <v>136</v>
      </c>
      <c r="BS34" s="260" t="s">
        <v>872</v>
      </c>
      <c r="BT34" s="260">
        <v>35</v>
      </c>
      <c r="BU34" s="260" t="s">
        <v>1092</v>
      </c>
      <c r="BV34" s="260">
        <v>9</v>
      </c>
      <c r="BW34" s="260" t="s">
        <v>70</v>
      </c>
      <c r="BX34" s="261" t="s">
        <v>668</v>
      </c>
      <c r="BY34" s="259">
        <f>VLOOKUP(BW34,PERT_NAT_EQB_2018!$B$4:$G$35,6,FALSE)</f>
        <v>1</v>
      </c>
      <c r="BZ34" s="260">
        <f>VLOOKUP(BW34,PERT_NAT_EQB_2018!$B$4:$G$35,3,FALSE)</f>
        <v>1</v>
      </c>
      <c r="CA34" s="260">
        <f>VLOOKUP(BW34,PERT_NAT_EQB_2018!$B$4:$G$35,4,FALSE)</f>
        <v>1</v>
      </c>
      <c r="CB34" s="260">
        <f>VLOOKUP(BW34,PERT_NAT_EQB_2018!$B$4:$G$35,5,FALSE)</f>
        <v>1</v>
      </c>
      <c r="CC34" s="260">
        <f>VLOOKUP(BW34,PERT_NAT_EQB_2018!$B$4:$G$35,2,FALSE)</f>
        <v>1</v>
      </c>
      <c r="CD34" s="259">
        <v>0</v>
      </c>
      <c r="CE34" s="260">
        <f>VLOOKUP(BQ34,CARACT_PE!$A$1:$N$145,COLUMN(CARACT_PE!N:N),FALSE)</f>
        <v>83</v>
      </c>
      <c r="CF34" s="260">
        <v>5</v>
      </c>
      <c r="CG34" s="259">
        <f>VLOOKUP(BX34,PERT_NAT_EQB_2021!$B$4:$G$81,6,FALSE)</f>
        <v>1</v>
      </c>
      <c r="CH34" s="260">
        <f>VLOOKUP(BX34,PERT_NAT_EQB_2021!$B$4:$G$81,3,FALSE)</f>
        <v>1</v>
      </c>
      <c r="CI34" s="260">
        <f>VLOOKUP(BX34,PERT_NAT_EQB_2021!$B$4:$G$81,4,FALSE)</f>
        <v>1</v>
      </c>
      <c r="CJ34" s="260">
        <f>VLOOKUP(BX34,PERT_NAT_EQB_2021!$B$4:$G$81,5,FALSE)</f>
        <v>1</v>
      </c>
      <c r="CK34" s="260">
        <f>VLOOKUP(BX34,PERT_NAT_EQB_2021!$B$4:$G$81,2,FALSE)</f>
        <v>1</v>
      </c>
      <c r="CL34" s="259">
        <f t="shared" ref="CL34:CL65" si="85">CG34</f>
        <v>1</v>
      </c>
      <c r="CM34" s="260">
        <f t="shared" si="59"/>
        <v>1</v>
      </c>
      <c r="CN34" s="260">
        <f t="shared" si="61"/>
        <v>0</v>
      </c>
      <c r="CO34" s="260">
        <f t="shared" si="61"/>
        <v>0</v>
      </c>
      <c r="CP34" s="260">
        <f t="shared" ref="CP34:CP65" si="86">CK34</f>
        <v>1</v>
      </c>
      <c r="CQ34" s="260" t="s">
        <v>1035</v>
      </c>
      <c r="CR34" s="262">
        <v>3</v>
      </c>
      <c r="CS34" s="263">
        <v>1</v>
      </c>
      <c r="CT34" s="262">
        <v>0</v>
      </c>
      <c r="CU34" s="264">
        <v>1</v>
      </c>
      <c r="CV34" s="264">
        <v>1</v>
      </c>
      <c r="CW34" s="263"/>
      <c r="CX34" s="262"/>
      <c r="CY34" s="264" t="str">
        <f t="shared" ref="CY34:CY65" si="87">IF(AND(CT34=1,CX34=1),1,"")</f>
        <v/>
      </c>
      <c r="CZ34" s="264"/>
      <c r="DA34" s="264"/>
      <c r="DB34" s="264"/>
      <c r="DC34" s="264"/>
      <c r="DD34" s="264"/>
      <c r="DE34" s="264"/>
      <c r="DF34" s="264"/>
      <c r="DG34" s="264"/>
      <c r="DH34" s="262">
        <v>1</v>
      </c>
      <c r="DI34" s="264" t="str">
        <f t="shared" ref="DI34:DI65" si="88">IF(AND(CT34=1,DH34=1),1,"")</f>
        <v/>
      </c>
      <c r="DJ34" s="264">
        <v>1</v>
      </c>
      <c r="DK34" s="264">
        <v>1</v>
      </c>
      <c r="DL34" s="264"/>
      <c r="DM34" s="264"/>
      <c r="DN34" s="264">
        <v>1</v>
      </c>
      <c r="DO34" s="264">
        <v>1</v>
      </c>
      <c r="DP34" s="264"/>
      <c r="DQ34" s="264"/>
      <c r="DR34" s="262"/>
      <c r="DS34" s="264" t="str">
        <f t="shared" ref="DS34:DS57" si="89">IF(AND(CT34=1,DR34=1),1,"")</f>
        <v/>
      </c>
      <c r="DT34" s="264"/>
      <c r="DU34" s="264"/>
      <c r="DV34" s="264"/>
      <c r="DW34" s="264"/>
      <c r="DX34" s="264"/>
      <c r="DY34" s="264"/>
      <c r="DZ34" s="264"/>
      <c r="EA34" s="264"/>
      <c r="EB34" s="262"/>
      <c r="EC34" s="264" t="str">
        <f t="shared" ref="EC34:EC57" si="90">IF(AND(CT34=1,EB34=1),1,"")</f>
        <v/>
      </c>
      <c r="ED34" s="264"/>
      <c r="EE34" s="264"/>
      <c r="EF34" s="264"/>
      <c r="EG34" s="264"/>
      <c r="EH34" s="264"/>
      <c r="EI34" s="264"/>
      <c r="EJ34" s="264"/>
      <c r="EK34" s="264"/>
      <c r="EL34" s="262">
        <v>1</v>
      </c>
      <c r="EM34" s="264" t="str">
        <f t="shared" si="45"/>
        <v/>
      </c>
      <c r="EN34" s="264">
        <v>1</v>
      </c>
      <c r="EO34" s="264"/>
      <c r="EP34" s="264"/>
      <c r="EQ34" s="264"/>
      <c r="ER34" s="264">
        <v>1</v>
      </c>
      <c r="ES34" s="264"/>
      <c r="ET34" s="264"/>
      <c r="EU34" s="264"/>
      <c r="EV34" s="262"/>
      <c r="EW34" s="264" t="str">
        <f t="shared" ref="EW34:EW57" si="91">IF(AND(CT34=1,EV34=1),1,"")</f>
        <v/>
      </c>
      <c r="EX34" s="264"/>
      <c r="EY34" s="264"/>
      <c r="EZ34" s="264"/>
      <c r="FA34" s="264"/>
      <c r="FB34" s="264"/>
      <c r="FC34" s="264"/>
      <c r="FD34" s="264"/>
      <c r="FE34" s="264"/>
      <c r="FF34" s="265">
        <f t="shared" ref="FF34:FF57" si="92">MAX(CX34:DF34)</f>
        <v>0</v>
      </c>
      <c r="FG34" s="264">
        <f t="shared" ref="FG34:FG57" si="93">MAX(DH34:DP34)</f>
        <v>1</v>
      </c>
      <c r="FH34" s="264">
        <f t="shared" si="46"/>
        <v>0</v>
      </c>
      <c r="FI34" s="264">
        <f t="shared" si="47"/>
        <v>0</v>
      </c>
      <c r="FJ34" s="264">
        <f t="shared" si="38"/>
        <v>0</v>
      </c>
      <c r="FK34" s="264">
        <f t="shared" si="48"/>
        <v>0</v>
      </c>
      <c r="FL34" s="264">
        <v>2</v>
      </c>
      <c r="FM34" s="264">
        <v>2</v>
      </c>
      <c r="FN34" s="264">
        <v>1</v>
      </c>
      <c r="FO34" s="264">
        <v>0</v>
      </c>
      <c r="FP34" s="264">
        <v>0</v>
      </c>
      <c r="FQ34" s="264">
        <v>2</v>
      </c>
      <c r="FR34" s="264">
        <v>1</v>
      </c>
      <c r="FS34" s="264">
        <v>1</v>
      </c>
      <c r="FT34" s="264"/>
      <c r="FU34" s="264"/>
      <c r="FV34" s="264"/>
      <c r="FW34" s="264"/>
      <c r="FX34" s="264"/>
      <c r="FY34" s="264"/>
      <c r="FZ34" s="264">
        <f t="shared" si="49"/>
        <v>2</v>
      </c>
      <c r="GA34" s="264">
        <f t="shared" si="50"/>
        <v>0</v>
      </c>
      <c r="GB34" s="264">
        <f t="shared" si="51"/>
        <v>1</v>
      </c>
      <c r="GC34" s="264">
        <f t="shared" si="52"/>
        <v>0</v>
      </c>
      <c r="GD34" s="264">
        <f t="shared" si="53"/>
        <v>0</v>
      </c>
      <c r="GE34" s="264">
        <f t="shared" si="54"/>
        <v>2</v>
      </c>
      <c r="GF34" s="264">
        <f t="shared" si="55"/>
        <v>1</v>
      </c>
      <c r="GG34" s="264">
        <f t="shared" si="56"/>
        <v>0</v>
      </c>
      <c r="GH34" s="264">
        <f t="shared" si="57"/>
        <v>0</v>
      </c>
      <c r="GI34" s="78"/>
      <c r="GJ34" s="78"/>
      <c r="GK34" s="75" t="s">
        <v>952</v>
      </c>
      <c r="GL34" s="259">
        <v>4</v>
      </c>
      <c r="GM34" s="260">
        <v>1</v>
      </c>
      <c r="GN34" s="260">
        <v>1</v>
      </c>
      <c r="GO34" s="260">
        <v>1</v>
      </c>
      <c r="GP34" s="260">
        <v>1</v>
      </c>
      <c r="GQ34" s="260">
        <v>1</v>
      </c>
      <c r="GR34" s="260">
        <v>1</v>
      </c>
      <c r="GS34" s="260">
        <v>1</v>
      </c>
      <c r="GZ34" s="260" t="str">
        <f>VLOOKUP(BQ34,CARACT_PE!$A$2:$H$145,8,0)</f>
        <v>MEFM</v>
      </c>
    </row>
    <row r="35" spans="1:208" s="260" customFormat="1" ht="12.75" customHeight="1" x14ac:dyDescent="0.2">
      <c r="A35" s="259">
        <v>0</v>
      </c>
      <c r="B35" s="260">
        <v>0</v>
      </c>
      <c r="C35" s="260">
        <v>0</v>
      </c>
      <c r="D35" s="260">
        <v>0</v>
      </c>
      <c r="E35" s="260">
        <v>0</v>
      </c>
      <c r="F35" s="260">
        <v>0</v>
      </c>
      <c r="G35" s="260">
        <v>0</v>
      </c>
      <c r="H35" s="260">
        <v>0</v>
      </c>
      <c r="I35" s="260">
        <v>0</v>
      </c>
      <c r="J35" s="260">
        <v>0</v>
      </c>
      <c r="K35" s="260">
        <v>0</v>
      </c>
      <c r="L35" s="260">
        <v>0</v>
      </c>
      <c r="M35" s="260">
        <v>0</v>
      </c>
      <c r="N35" s="260">
        <v>0</v>
      </c>
      <c r="O35" s="260">
        <v>0</v>
      </c>
      <c r="P35" s="260">
        <v>0</v>
      </c>
      <c r="Q35" s="260">
        <v>0</v>
      </c>
      <c r="R35" s="260">
        <v>0</v>
      </c>
      <c r="S35" s="260">
        <v>0</v>
      </c>
      <c r="T35" s="260">
        <v>0</v>
      </c>
      <c r="U35" s="260">
        <v>0</v>
      </c>
      <c r="V35" s="260">
        <v>0</v>
      </c>
      <c r="W35" s="260">
        <v>0</v>
      </c>
      <c r="X35" s="260">
        <v>0</v>
      </c>
      <c r="Y35" s="260">
        <v>0</v>
      </c>
      <c r="Z35" s="260">
        <v>0</v>
      </c>
      <c r="AA35" s="260">
        <v>0</v>
      </c>
      <c r="AB35" s="260">
        <v>0</v>
      </c>
      <c r="AC35" s="260">
        <v>1</v>
      </c>
      <c r="AD35" s="260">
        <v>1</v>
      </c>
      <c r="AE35" s="260">
        <v>1</v>
      </c>
      <c r="AF35" s="260">
        <v>1</v>
      </c>
      <c r="AG35" s="260">
        <v>0</v>
      </c>
      <c r="AH35" s="260">
        <v>0</v>
      </c>
      <c r="AI35" s="260">
        <v>1</v>
      </c>
      <c r="AJ35" s="260">
        <v>0</v>
      </c>
      <c r="AK35" s="260">
        <v>0</v>
      </c>
      <c r="AL35" s="260">
        <v>0</v>
      </c>
      <c r="AM35" s="260">
        <v>0</v>
      </c>
      <c r="AN35" s="260">
        <v>0</v>
      </c>
      <c r="AO35" s="260">
        <v>0</v>
      </c>
      <c r="AP35" s="261">
        <v>0</v>
      </c>
      <c r="AQ35" s="260">
        <f t="shared" si="62"/>
        <v>0</v>
      </c>
      <c r="AR35" s="260">
        <f t="shared" si="63"/>
        <v>0</v>
      </c>
      <c r="AS35" s="260">
        <f t="shared" si="64"/>
        <v>0</v>
      </c>
      <c r="AT35" s="260">
        <f t="shared" si="65"/>
        <v>0</v>
      </c>
      <c r="AU35" s="260">
        <f t="shared" si="66"/>
        <v>1</v>
      </c>
      <c r="AV35" s="260">
        <f t="shared" si="67"/>
        <v>0</v>
      </c>
      <c r="AW35" s="259">
        <f t="shared" si="68"/>
        <v>1</v>
      </c>
      <c r="AX35" s="260">
        <f t="shared" si="69"/>
        <v>1</v>
      </c>
      <c r="AY35" s="260">
        <f t="shared" si="70"/>
        <v>1</v>
      </c>
      <c r="AZ35" s="260">
        <f t="shared" si="71"/>
        <v>1</v>
      </c>
      <c r="BA35" s="260">
        <f t="shared" si="72"/>
        <v>0</v>
      </c>
      <c r="BB35" s="260">
        <f t="shared" si="73"/>
        <v>0</v>
      </c>
      <c r="BC35" s="261">
        <f t="shared" si="74"/>
        <v>1</v>
      </c>
      <c r="BD35" s="259">
        <f t="shared" si="75"/>
        <v>1</v>
      </c>
      <c r="BE35" s="260">
        <f t="shared" si="76"/>
        <v>1</v>
      </c>
      <c r="BF35" s="261">
        <f t="shared" si="77"/>
        <v>5</v>
      </c>
      <c r="BG35" s="260">
        <f t="shared" si="78"/>
        <v>1</v>
      </c>
      <c r="BH35" s="260">
        <f t="shared" si="79"/>
        <v>1</v>
      </c>
      <c r="BI35" s="260">
        <f t="shared" si="80"/>
        <v>1</v>
      </c>
      <c r="BJ35" s="260">
        <f t="shared" si="81"/>
        <v>1</v>
      </c>
      <c r="BK35" s="260">
        <f t="shared" si="82"/>
        <v>0</v>
      </c>
      <c r="BL35" s="260">
        <f t="shared" si="83"/>
        <v>0</v>
      </c>
      <c r="BM35" s="260">
        <f t="shared" si="84"/>
        <v>1</v>
      </c>
      <c r="BN35" s="259">
        <v>0</v>
      </c>
      <c r="BO35" s="260">
        <v>1</v>
      </c>
      <c r="BP35" s="261">
        <v>0</v>
      </c>
      <c r="BQ35" s="259" t="s">
        <v>138</v>
      </c>
      <c r="BR35" s="260" t="s">
        <v>139</v>
      </c>
      <c r="BS35" s="260" t="s">
        <v>873</v>
      </c>
      <c r="BT35" s="260">
        <v>35</v>
      </c>
      <c r="BU35" s="260" t="s">
        <v>1092</v>
      </c>
      <c r="BV35" s="260">
        <v>9</v>
      </c>
      <c r="BW35" s="260" t="s">
        <v>45</v>
      </c>
      <c r="BX35" s="261" t="s">
        <v>674</v>
      </c>
      <c r="BY35" s="259">
        <f>VLOOKUP(BW35,PERT_NAT_EQB_2018!$B$4:$G$35,6,FALSE)</f>
        <v>1</v>
      </c>
      <c r="BZ35" s="260">
        <f>VLOOKUP(BW35,PERT_NAT_EQB_2018!$B$4:$G$35,3,FALSE)</f>
        <v>1</v>
      </c>
      <c r="CA35" s="260">
        <f>VLOOKUP(BW35,PERT_NAT_EQB_2018!$B$4:$G$35,4,FALSE)</f>
        <v>1</v>
      </c>
      <c r="CB35" s="260">
        <f>VLOOKUP(BW35,PERT_NAT_EQB_2018!$B$4:$G$35,5,FALSE)</f>
        <v>1</v>
      </c>
      <c r="CC35" s="260">
        <f>VLOOKUP(BW35,PERT_NAT_EQB_2018!$B$4:$G$35,2,FALSE)</f>
        <v>1</v>
      </c>
      <c r="CD35" s="259">
        <v>0</v>
      </c>
      <c r="CE35" s="260">
        <f>VLOOKUP(BQ35,CARACT_PE!$A$1:$N$145,COLUMN(CARACT_PE!N:N),FALSE)</f>
        <v>105</v>
      </c>
      <c r="CF35" s="260">
        <v>0</v>
      </c>
      <c r="CG35" s="259">
        <f>VLOOKUP(BX35,PERT_NAT_EQB_2021!$B$4:$G$81,6,FALSE)</f>
        <v>1</v>
      </c>
      <c r="CH35" s="260">
        <f>VLOOKUP(BX35,PERT_NAT_EQB_2021!$B$4:$G$81,3,FALSE)</f>
        <v>1</v>
      </c>
      <c r="CI35" s="260">
        <f>VLOOKUP(BX35,PERT_NAT_EQB_2021!$B$4:$G$81,4,FALSE)</f>
        <v>1</v>
      </c>
      <c r="CJ35" s="260">
        <f>VLOOKUP(BX35,PERT_NAT_EQB_2021!$B$4:$G$81,5,FALSE)</f>
        <v>1</v>
      </c>
      <c r="CK35" s="260">
        <f>VLOOKUP(BX35,PERT_NAT_EQB_2021!$B$4:$G$81,2,FALSE)</f>
        <v>1</v>
      </c>
      <c r="CL35" s="259">
        <f t="shared" si="85"/>
        <v>1</v>
      </c>
      <c r="CM35" s="260">
        <f t="shared" si="59"/>
        <v>1</v>
      </c>
      <c r="CN35" s="260">
        <f t="shared" si="61"/>
        <v>1</v>
      </c>
      <c r="CO35" s="260">
        <f t="shared" si="61"/>
        <v>1</v>
      </c>
      <c r="CP35" s="260">
        <f t="shared" si="86"/>
        <v>1</v>
      </c>
      <c r="CR35" s="262">
        <v>4</v>
      </c>
      <c r="CS35" s="263">
        <v>1</v>
      </c>
      <c r="CT35" s="262">
        <v>0</v>
      </c>
      <c r="CU35" s="264">
        <v>1</v>
      </c>
      <c r="CV35" s="264">
        <v>1</v>
      </c>
      <c r="CW35" s="263"/>
      <c r="CX35" s="262"/>
      <c r="CY35" s="264" t="str">
        <f t="shared" si="87"/>
        <v/>
      </c>
      <c r="CZ35" s="264"/>
      <c r="DA35" s="264"/>
      <c r="DB35" s="264"/>
      <c r="DC35" s="264"/>
      <c r="DD35" s="264"/>
      <c r="DE35" s="264"/>
      <c r="DF35" s="264"/>
      <c r="DG35" s="264"/>
      <c r="DH35" s="262">
        <v>1</v>
      </c>
      <c r="DI35" s="264" t="str">
        <f t="shared" si="88"/>
        <v/>
      </c>
      <c r="DJ35" s="264">
        <v>1</v>
      </c>
      <c r="DK35" s="264"/>
      <c r="DL35" s="264">
        <v>1</v>
      </c>
      <c r="DM35" s="264">
        <v>1</v>
      </c>
      <c r="DN35" s="264">
        <v>1</v>
      </c>
      <c r="DO35" s="264">
        <v>1</v>
      </c>
      <c r="DP35" s="264"/>
      <c r="DQ35" s="264"/>
      <c r="DR35" s="262"/>
      <c r="DS35" s="264" t="str">
        <f t="shared" si="89"/>
        <v/>
      </c>
      <c r="DT35" s="264"/>
      <c r="DU35" s="264"/>
      <c r="DV35" s="264"/>
      <c r="DW35" s="264"/>
      <c r="DX35" s="264"/>
      <c r="DY35" s="264"/>
      <c r="DZ35" s="264"/>
      <c r="EA35" s="264"/>
      <c r="EB35" s="262"/>
      <c r="EC35" s="264" t="str">
        <f t="shared" si="90"/>
        <v/>
      </c>
      <c r="ED35" s="264"/>
      <c r="EE35" s="264"/>
      <c r="EF35" s="264"/>
      <c r="EG35" s="264"/>
      <c r="EH35" s="264"/>
      <c r="EI35" s="264"/>
      <c r="EJ35" s="264"/>
      <c r="EK35" s="264"/>
      <c r="EL35" s="262">
        <v>1</v>
      </c>
      <c r="EM35" s="264" t="str">
        <f t="shared" si="45"/>
        <v/>
      </c>
      <c r="EN35" s="264">
        <v>1</v>
      </c>
      <c r="EO35" s="264">
        <v>1</v>
      </c>
      <c r="EP35" s="264">
        <v>1</v>
      </c>
      <c r="EQ35" s="264">
        <v>1</v>
      </c>
      <c r="ER35" s="264">
        <v>1</v>
      </c>
      <c r="ES35" s="264"/>
      <c r="ET35" s="264"/>
      <c r="EU35" s="264"/>
      <c r="EV35" s="262"/>
      <c r="EW35" s="264" t="str">
        <f t="shared" si="91"/>
        <v/>
      </c>
      <c r="EX35" s="264"/>
      <c r="EY35" s="264"/>
      <c r="EZ35" s="264"/>
      <c r="FA35" s="264"/>
      <c r="FB35" s="264"/>
      <c r="FC35" s="264"/>
      <c r="FD35" s="264"/>
      <c r="FE35" s="264"/>
      <c r="FF35" s="265">
        <f t="shared" si="92"/>
        <v>0</v>
      </c>
      <c r="FG35" s="264">
        <f t="shared" si="93"/>
        <v>1</v>
      </c>
      <c r="FH35" s="264">
        <f t="shared" si="46"/>
        <v>0</v>
      </c>
      <c r="FI35" s="264">
        <f t="shared" si="47"/>
        <v>0</v>
      </c>
      <c r="FJ35" s="264">
        <f t="shared" ref="FJ35:FJ57" si="94">MAX(EV35:FD35)</f>
        <v>0</v>
      </c>
      <c r="FK35" s="264">
        <f t="shared" si="48"/>
        <v>0</v>
      </c>
      <c r="FL35" s="264">
        <v>2</v>
      </c>
      <c r="FM35" s="264">
        <v>2</v>
      </c>
      <c r="FN35" s="264">
        <v>1</v>
      </c>
      <c r="FO35" s="264">
        <v>2</v>
      </c>
      <c r="FP35" s="264">
        <v>2</v>
      </c>
      <c r="FQ35" s="264">
        <v>2</v>
      </c>
      <c r="FR35" s="264">
        <v>1</v>
      </c>
      <c r="FS35" s="264">
        <v>1</v>
      </c>
      <c r="FT35" s="264"/>
      <c r="FU35" s="264"/>
      <c r="FV35" s="264"/>
      <c r="FW35" s="264"/>
      <c r="FX35" s="264"/>
      <c r="FY35" s="264"/>
      <c r="FZ35" s="264">
        <f t="shared" si="49"/>
        <v>2</v>
      </c>
      <c r="GA35" s="264">
        <f t="shared" si="50"/>
        <v>0</v>
      </c>
      <c r="GB35" s="264">
        <f t="shared" si="51"/>
        <v>1</v>
      </c>
      <c r="GC35" s="264">
        <f t="shared" si="52"/>
        <v>2</v>
      </c>
      <c r="GD35" s="264">
        <f t="shared" si="53"/>
        <v>2</v>
      </c>
      <c r="GE35" s="264">
        <f t="shared" si="54"/>
        <v>2</v>
      </c>
      <c r="GF35" s="264">
        <f t="shared" si="55"/>
        <v>1</v>
      </c>
      <c r="GG35" s="264">
        <f t="shared" si="56"/>
        <v>0</v>
      </c>
      <c r="GH35" s="264">
        <f t="shared" si="57"/>
        <v>0</v>
      </c>
      <c r="GI35" s="78"/>
      <c r="GJ35" s="78"/>
      <c r="GK35" s="75"/>
      <c r="GL35" s="259">
        <v>4</v>
      </c>
      <c r="GM35" s="260">
        <v>1</v>
      </c>
      <c r="GN35" s="260">
        <v>1</v>
      </c>
      <c r="GO35" s="260">
        <v>1</v>
      </c>
      <c r="GP35" s="260">
        <v>1</v>
      </c>
      <c r="GQ35" s="260">
        <v>1</v>
      </c>
      <c r="GR35" s="260">
        <v>1</v>
      </c>
      <c r="GS35" s="260">
        <v>1</v>
      </c>
      <c r="GZ35" s="260" t="str">
        <f>VLOOKUP(BQ35,CARACT_PE!$A$2:$H$145,8,0)</f>
        <v>MEFM</v>
      </c>
    </row>
    <row r="36" spans="1:208" s="260" customFormat="1" ht="12.75" customHeight="1" x14ac:dyDescent="0.2">
      <c r="A36" s="259">
        <v>0</v>
      </c>
      <c r="B36" s="260">
        <v>0</v>
      </c>
      <c r="C36" s="260">
        <v>0</v>
      </c>
      <c r="D36" s="260">
        <v>0</v>
      </c>
      <c r="E36" s="260">
        <v>0</v>
      </c>
      <c r="F36" s="260">
        <v>0</v>
      </c>
      <c r="G36" s="260">
        <v>0</v>
      </c>
      <c r="H36" s="260">
        <v>0</v>
      </c>
      <c r="I36" s="260">
        <v>0</v>
      </c>
      <c r="J36" s="260">
        <v>0</v>
      </c>
      <c r="K36" s="260">
        <v>0</v>
      </c>
      <c r="L36" s="260">
        <v>0</v>
      </c>
      <c r="M36" s="260">
        <v>0</v>
      </c>
      <c r="N36" s="260">
        <v>0</v>
      </c>
      <c r="O36" s="260">
        <v>0</v>
      </c>
      <c r="P36" s="260">
        <v>0</v>
      </c>
      <c r="Q36" s="260">
        <v>0</v>
      </c>
      <c r="R36" s="260">
        <v>0</v>
      </c>
      <c r="S36" s="260">
        <v>0</v>
      </c>
      <c r="T36" s="260">
        <v>0</v>
      </c>
      <c r="U36" s="260">
        <v>0</v>
      </c>
      <c r="V36" s="260">
        <v>0</v>
      </c>
      <c r="W36" s="260">
        <v>0</v>
      </c>
      <c r="X36" s="260">
        <v>0</v>
      </c>
      <c r="Y36" s="260">
        <v>0</v>
      </c>
      <c r="Z36" s="260">
        <v>0</v>
      </c>
      <c r="AA36" s="260">
        <v>0</v>
      </c>
      <c r="AB36" s="260">
        <v>0</v>
      </c>
      <c r="AC36" s="260">
        <v>1</v>
      </c>
      <c r="AD36" s="260">
        <v>0</v>
      </c>
      <c r="AE36" s="260">
        <v>1</v>
      </c>
      <c r="AF36" s="260">
        <v>1</v>
      </c>
      <c r="AG36" s="260">
        <v>1</v>
      </c>
      <c r="AH36" s="260">
        <v>0</v>
      </c>
      <c r="AI36" s="260">
        <v>0</v>
      </c>
      <c r="AJ36" s="260">
        <v>0</v>
      </c>
      <c r="AK36" s="260">
        <v>0</v>
      </c>
      <c r="AL36" s="260">
        <v>0</v>
      </c>
      <c r="AM36" s="260">
        <v>0</v>
      </c>
      <c r="AN36" s="260">
        <v>0</v>
      </c>
      <c r="AO36" s="260">
        <v>0</v>
      </c>
      <c r="AP36" s="261">
        <v>0</v>
      </c>
      <c r="AQ36" s="260">
        <f t="shared" si="62"/>
        <v>0</v>
      </c>
      <c r="AR36" s="260">
        <f t="shared" si="63"/>
        <v>0</v>
      </c>
      <c r="AS36" s="260">
        <f t="shared" si="64"/>
        <v>0</v>
      </c>
      <c r="AT36" s="260">
        <f t="shared" si="65"/>
        <v>0</v>
      </c>
      <c r="AU36" s="260">
        <f t="shared" si="66"/>
        <v>1</v>
      </c>
      <c r="AV36" s="260">
        <f t="shared" si="67"/>
        <v>0</v>
      </c>
      <c r="AW36" s="259">
        <f t="shared" si="68"/>
        <v>1</v>
      </c>
      <c r="AX36" s="260">
        <f t="shared" si="69"/>
        <v>0</v>
      </c>
      <c r="AY36" s="260">
        <f t="shared" si="70"/>
        <v>1</v>
      </c>
      <c r="AZ36" s="260">
        <f t="shared" si="71"/>
        <v>1</v>
      </c>
      <c r="BA36" s="260">
        <f t="shared" si="72"/>
        <v>1</v>
      </c>
      <c r="BB36" s="260">
        <f t="shared" si="73"/>
        <v>0</v>
      </c>
      <c r="BC36" s="261">
        <f t="shared" si="74"/>
        <v>0</v>
      </c>
      <c r="BD36" s="259">
        <f t="shared" si="75"/>
        <v>1</v>
      </c>
      <c r="BE36" s="260">
        <f t="shared" si="76"/>
        <v>1</v>
      </c>
      <c r="BF36" s="261">
        <f t="shared" si="77"/>
        <v>4</v>
      </c>
      <c r="BG36" s="260">
        <f t="shared" si="78"/>
        <v>1</v>
      </c>
      <c r="BH36" s="260">
        <f t="shared" si="79"/>
        <v>0</v>
      </c>
      <c r="BI36" s="260">
        <f t="shared" si="80"/>
        <v>1</v>
      </c>
      <c r="BJ36" s="260">
        <f t="shared" si="81"/>
        <v>1</v>
      </c>
      <c r="BK36" s="260">
        <f t="shared" si="82"/>
        <v>1</v>
      </c>
      <c r="BL36" s="260">
        <f t="shared" si="83"/>
        <v>0</v>
      </c>
      <c r="BM36" s="260">
        <f t="shared" si="84"/>
        <v>0</v>
      </c>
      <c r="BN36" s="259">
        <v>0</v>
      </c>
      <c r="BO36" s="260">
        <v>1</v>
      </c>
      <c r="BP36" s="261">
        <v>0</v>
      </c>
      <c r="BQ36" s="259" t="s">
        <v>140</v>
      </c>
      <c r="BR36" s="260" t="s">
        <v>141</v>
      </c>
      <c r="BS36" s="260" t="s">
        <v>874</v>
      </c>
      <c r="BT36" s="260">
        <v>35</v>
      </c>
      <c r="BU36" s="260" t="s">
        <v>1092</v>
      </c>
      <c r="BV36" s="260">
        <v>9</v>
      </c>
      <c r="BW36" s="260" t="s">
        <v>70</v>
      </c>
      <c r="BX36" s="261" t="s">
        <v>675</v>
      </c>
      <c r="BY36" s="259">
        <f>VLOOKUP(BW36,PERT_NAT_EQB_2018!$B$4:$G$35,6,FALSE)</f>
        <v>1</v>
      </c>
      <c r="BZ36" s="260">
        <f>VLOOKUP(BW36,PERT_NAT_EQB_2018!$B$4:$G$35,3,FALSE)</f>
        <v>1</v>
      </c>
      <c r="CA36" s="260">
        <f>VLOOKUP(BW36,PERT_NAT_EQB_2018!$B$4:$G$35,4,FALSE)</f>
        <v>1</v>
      </c>
      <c r="CB36" s="260">
        <f>VLOOKUP(BW36,PERT_NAT_EQB_2018!$B$4:$G$35,5,FALSE)</f>
        <v>1</v>
      </c>
      <c r="CC36" s="260">
        <f>VLOOKUP(BW36,PERT_NAT_EQB_2018!$B$4:$G$35,2,FALSE)</f>
        <v>1</v>
      </c>
      <c r="CD36" s="173">
        <v>1</v>
      </c>
      <c r="CE36" s="260">
        <f>VLOOKUP(BQ36,CARACT_PE!$A$1:$N$145,COLUMN(CARACT_PE!N:N),FALSE)</f>
        <v>96</v>
      </c>
      <c r="CF36" s="260">
        <v>0</v>
      </c>
      <c r="CG36" s="259">
        <f>VLOOKUP(BX36,PERT_NAT_EQB_2021!$B$4:$G$81,6,FALSE)</f>
        <v>1</v>
      </c>
      <c r="CH36" s="260">
        <f>VLOOKUP(BX36,PERT_NAT_EQB_2021!$B$4:$G$81,3,FALSE)</f>
        <v>1</v>
      </c>
      <c r="CI36" s="260">
        <f>VLOOKUP(BX36,PERT_NAT_EQB_2021!$B$4:$G$81,4,FALSE)</f>
        <v>1</v>
      </c>
      <c r="CJ36" s="260">
        <f>VLOOKUP(BX36,PERT_NAT_EQB_2021!$B$4:$G$81,5,FALSE)</f>
        <v>1</v>
      </c>
      <c r="CK36" s="260">
        <f>VLOOKUP(BX36,PERT_NAT_EQB_2021!$B$4:$G$81,2,FALSE)</f>
        <v>1</v>
      </c>
      <c r="CL36" s="259">
        <f t="shared" si="85"/>
        <v>1</v>
      </c>
      <c r="CM36" s="260">
        <f t="shared" si="59"/>
        <v>0</v>
      </c>
      <c r="CN36" s="260">
        <v>1</v>
      </c>
      <c r="CO36" s="260">
        <v>1</v>
      </c>
      <c r="CP36" s="260">
        <f t="shared" si="86"/>
        <v>1</v>
      </c>
      <c r="CQ36" s="260" t="s">
        <v>1032</v>
      </c>
      <c r="CR36" s="262">
        <v>3</v>
      </c>
      <c r="CS36" s="263">
        <v>1</v>
      </c>
      <c r="CT36" s="262">
        <v>0</v>
      </c>
      <c r="CU36" s="264">
        <v>1</v>
      </c>
      <c r="CV36" s="264">
        <v>1</v>
      </c>
      <c r="CW36" s="263"/>
      <c r="CX36" s="262"/>
      <c r="CY36" s="264" t="str">
        <f t="shared" si="87"/>
        <v/>
      </c>
      <c r="CZ36" s="264"/>
      <c r="DA36" s="264"/>
      <c r="DB36" s="264"/>
      <c r="DC36" s="264"/>
      <c r="DD36" s="264"/>
      <c r="DE36" s="264"/>
      <c r="DF36" s="264"/>
      <c r="DG36" s="264"/>
      <c r="DH36" s="262">
        <v>1</v>
      </c>
      <c r="DI36" s="264" t="str">
        <f t="shared" si="88"/>
        <v/>
      </c>
      <c r="DJ36" s="264">
        <v>1</v>
      </c>
      <c r="DK36" s="264"/>
      <c r="DL36" s="264">
        <v>1</v>
      </c>
      <c r="DM36" s="264">
        <v>1</v>
      </c>
      <c r="DN36" s="264"/>
      <c r="DO36" s="188">
        <v>0</v>
      </c>
      <c r="DP36" s="188">
        <v>0</v>
      </c>
      <c r="DQ36" s="264"/>
      <c r="DR36" s="262"/>
      <c r="DS36" s="264" t="str">
        <f t="shared" si="89"/>
        <v/>
      </c>
      <c r="DT36" s="264"/>
      <c r="DU36" s="264"/>
      <c r="DV36" s="264"/>
      <c r="DW36" s="264"/>
      <c r="DX36" s="264">
        <v>1</v>
      </c>
      <c r="DY36" s="264"/>
      <c r="DZ36" s="264"/>
      <c r="EA36" s="264"/>
      <c r="EB36" s="262"/>
      <c r="EC36" s="264" t="str">
        <f t="shared" si="90"/>
        <v/>
      </c>
      <c r="ED36" s="264"/>
      <c r="EE36" s="264"/>
      <c r="EF36" s="264"/>
      <c r="EG36" s="264"/>
      <c r="EH36" s="264"/>
      <c r="EI36" s="264"/>
      <c r="EJ36" s="264"/>
      <c r="EK36" s="264"/>
      <c r="EL36" s="262">
        <v>1</v>
      </c>
      <c r="EM36" s="264" t="str">
        <f t="shared" si="45"/>
        <v/>
      </c>
      <c r="EN36" s="264">
        <v>1</v>
      </c>
      <c r="EO36" s="264"/>
      <c r="EP36" s="264">
        <v>1</v>
      </c>
      <c r="EQ36" s="264">
        <v>1</v>
      </c>
      <c r="ER36" s="264">
        <v>1</v>
      </c>
      <c r="ES36" s="264"/>
      <c r="ET36" s="264"/>
      <c r="EU36" s="264"/>
      <c r="EV36" s="262"/>
      <c r="EW36" s="264" t="str">
        <f t="shared" si="91"/>
        <v/>
      </c>
      <c r="EX36" s="264"/>
      <c r="EY36" s="264"/>
      <c r="EZ36" s="264"/>
      <c r="FA36" s="264"/>
      <c r="FB36" s="264"/>
      <c r="FC36" s="264"/>
      <c r="FD36" s="264"/>
      <c r="FE36" s="264"/>
      <c r="FF36" s="265">
        <f t="shared" si="92"/>
        <v>0</v>
      </c>
      <c r="FG36" s="264">
        <f t="shared" si="93"/>
        <v>1</v>
      </c>
      <c r="FH36" s="264">
        <f t="shared" si="46"/>
        <v>1</v>
      </c>
      <c r="FI36" s="264">
        <f t="shared" si="47"/>
        <v>0</v>
      </c>
      <c r="FJ36" s="264">
        <f t="shared" si="94"/>
        <v>0</v>
      </c>
      <c r="FK36" s="264">
        <f t="shared" si="48"/>
        <v>0</v>
      </c>
      <c r="FL36" s="264">
        <v>2</v>
      </c>
      <c r="FM36" s="264">
        <v>2</v>
      </c>
      <c r="FN36" s="264">
        <v>0</v>
      </c>
      <c r="FO36" s="264">
        <v>2</v>
      </c>
      <c r="FP36" s="264">
        <v>2</v>
      </c>
      <c r="FQ36" s="264">
        <v>2</v>
      </c>
      <c r="FR36" s="264">
        <v>1</v>
      </c>
      <c r="FS36" s="264">
        <v>1</v>
      </c>
      <c r="FT36" s="264"/>
      <c r="FU36" s="264"/>
      <c r="FV36" s="264"/>
      <c r="FW36" s="264"/>
      <c r="FX36" s="264"/>
      <c r="FY36" s="264"/>
      <c r="FZ36" s="264">
        <f t="shared" si="49"/>
        <v>2</v>
      </c>
      <c r="GA36" s="264">
        <f t="shared" si="50"/>
        <v>0</v>
      </c>
      <c r="GB36" s="264">
        <f t="shared" si="51"/>
        <v>0</v>
      </c>
      <c r="GC36" s="264">
        <f t="shared" si="52"/>
        <v>2</v>
      </c>
      <c r="GD36" s="264">
        <f t="shared" si="53"/>
        <v>2</v>
      </c>
      <c r="GE36" s="264">
        <f t="shared" si="54"/>
        <v>2</v>
      </c>
      <c r="GF36" s="264">
        <f t="shared" si="55"/>
        <v>0</v>
      </c>
      <c r="GG36" s="264">
        <f t="shared" si="56"/>
        <v>0</v>
      </c>
      <c r="GH36" s="264">
        <f t="shared" si="57"/>
        <v>0</v>
      </c>
      <c r="GI36" s="79"/>
      <c r="GJ36" s="79"/>
      <c r="GK36" s="76" t="s">
        <v>1234</v>
      </c>
      <c r="GL36" s="259">
        <v>4</v>
      </c>
      <c r="GM36" s="260">
        <v>1</v>
      </c>
      <c r="GN36" s="260">
        <v>1</v>
      </c>
      <c r="GO36" s="260">
        <v>1</v>
      </c>
      <c r="GP36" s="260">
        <v>1</v>
      </c>
      <c r="GQ36" s="260">
        <v>1</v>
      </c>
      <c r="GR36" s="260">
        <v>1</v>
      </c>
      <c r="GS36" s="260">
        <v>1</v>
      </c>
      <c r="GZ36" s="260" t="str">
        <f>VLOOKUP(BQ36,CARACT_PE!$A$2:$H$145,8,0)</f>
        <v>MEFM</v>
      </c>
    </row>
    <row r="37" spans="1:208" s="260" customFormat="1" ht="12.75" customHeight="1" x14ac:dyDescent="0.2">
      <c r="A37" s="259">
        <v>0</v>
      </c>
      <c r="B37" s="260">
        <v>0</v>
      </c>
      <c r="C37" s="260">
        <v>0</v>
      </c>
      <c r="D37" s="260">
        <v>0</v>
      </c>
      <c r="E37" s="260">
        <v>0</v>
      </c>
      <c r="F37" s="260">
        <v>0</v>
      </c>
      <c r="G37" s="260">
        <v>0</v>
      </c>
      <c r="H37" s="260">
        <v>1</v>
      </c>
      <c r="I37" s="260">
        <v>1</v>
      </c>
      <c r="J37" s="260">
        <v>0</v>
      </c>
      <c r="K37" s="260">
        <v>0</v>
      </c>
      <c r="L37" s="260">
        <v>0</v>
      </c>
      <c r="M37" s="260">
        <v>0</v>
      </c>
      <c r="N37" s="260">
        <v>1</v>
      </c>
      <c r="O37" s="260">
        <v>0</v>
      </c>
      <c r="P37" s="260">
        <v>0</v>
      </c>
      <c r="Q37" s="260">
        <v>0</v>
      </c>
      <c r="R37" s="260">
        <v>0</v>
      </c>
      <c r="S37" s="260">
        <v>0</v>
      </c>
      <c r="T37" s="260">
        <v>0</v>
      </c>
      <c r="U37" s="260">
        <v>0</v>
      </c>
      <c r="V37" s="260">
        <v>0</v>
      </c>
      <c r="W37" s="260">
        <v>0</v>
      </c>
      <c r="X37" s="260">
        <v>0</v>
      </c>
      <c r="Y37" s="260">
        <v>0</v>
      </c>
      <c r="Z37" s="260">
        <v>0</v>
      </c>
      <c r="AA37" s="260">
        <v>0</v>
      </c>
      <c r="AB37" s="260">
        <v>0</v>
      </c>
      <c r="AC37" s="260">
        <v>1</v>
      </c>
      <c r="AD37" s="260">
        <v>0</v>
      </c>
      <c r="AE37" s="260">
        <v>0</v>
      </c>
      <c r="AF37" s="260">
        <v>0</v>
      </c>
      <c r="AG37" s="260">
        <v>0</v>
      </c>
      <c r="AH37" s="260">
        <v>0</v>
      </c>
      <c r="AI37" s="260">
        <v>0</v>
      </c>
      <c r="AJ37" s="260">
        <v>0</v>
      </c>
      <c r="AK37" s="260">
        <v>0</v>
      </c>
      <c r="AL37" s="260">
        <v>0</v>
      </c>
      <c r="AM37" s="260">
        <v>0</v>
      </c>
      <c r="AN37" s="260">
        <v>0</v>
      </c>
      <c r="AO37" s="260">
        <v>0</v>
      </c>
      <c r="AP37" s="261">
        <v>0</v>
      </c>
      <c r="AQ37" s="260">
        <f t="shared" si="62"/>
        <v>0</v>
      </c>
      <c r="AR37" s="260">
        <f t="shared" si="63"/>
        <v>1</v>
      </c>
      <c r="AS37" s="260">
        <f t="shared" si="64"/>
        <v>0</v>
      </c>
      <c r="AT37" s="260">
        <f t="shared" si="65"/>
        <v>0</v>
      </c>
      <c r="AU37" s="260">
        <f t="shared" si="66"/>
        <v>1</v>
      </c>
      <c r="AV37" s="260">
        <f t="shared" si="67"/>
        <v>0</v>
      </c>
      <c r="AW37" s="259">
        <f t="shared" si="68"/>
        <v>1</v>
      </c>
      <c r="AX37" s="260">
        <f t="shared" si="69"/>
        <v>0</v>
      </c>
      <c r="AY37" s="260">
        <f t="shared" si="70"/>
        <v>0</v>
      </c>
      <c r="AZ37" s="260">
        <f t="shared" si="71"/>
        <v>0</v>
      </c>
      <c r="BA37" s="260">
        <f t="shared" si="72"/>
        <v>0</v>
      </c>
      <c r="BB37" s="260">
        <f t="shared" si="73"/>
        <v>0</v>
      </c>
      <c r="BC37" s="261">
        <f t="shared" si="74"/>
        <v>0</v>
      </c>
      <c r="BD37" s="259">
        <f t="shared" si="75"/>
        <v>1</v>
      </c>
      <c r="BE37" s="260">
        <f t="shared" si="76"/>
        <v>1</v>
      </c>
      <c r="BF37" s="261">
        <f t="shared" si="77"/>
        <v>1</v>
      </c>
      <c r="BG37" s="260">
        <f t="shared" si="78"/>
        <v>2</v>
      </c>
      <c r="BH37" s="260">
        <f t="shared" si="79"/>
        <v>1</v>
      </c>
      <c r="BI37" s="260">
        <f t="shared" si="80"/>
        <v>0</v>
      </c>
      <c r="BJ37" s="260">
        <f t="shared" si="81"/>
        <v>0</v>
      </c>
      <c r="BK37" s="260">
        <f t="shared" si="82"/>
        <v>0</v>
      </c>
      <c r="BL37" s="260">
        <f t="shared" si="83"/>
        <v>0</v>
      </c>
      <c r="BM37" s="260">
        <f t="shared" si="84"/>
        <v>1</v>
      </c>
      <c r="BN37" s="259">
        <v>0</v>
      </c>
      <c r="BO37" s="260">
        <v>1</v>
      </c>
      <c r="BP37" s="261">
        <v>0</v>
      </c>
      <c r="BQ37" s="259" t="s">
        <v>142</v>
      </c>
      <c r="BR37" s="260" t="s">
        <v>143</v>
      </c>
      <c r="BS37" s="260" t="s">
        <v>875</v>
      </c>
      <c r="BT37" s="260">
        <v>35</v>
      </c>
      <c r="BU37" s="260" t="s">
        <v>1092</v>
      </c>
      <c r="BV37" s="260">
        <v>9</v>
      </c>
      <c r="BW37" s="260" t="s">
        <v>70</v>
      </c>
      <c r="BX37" s="261" t="s">
        <v>663</v>
      </c>
      <c r="BY37" s="259">
        <f>VLOOKUP(BW37,PERT_NAT_EQB_2018!$B$4:$G$35,6,FALSE)</f>
        <v>1</v>
      </c>
      <c r="BZ37" s="260">
        <f>VLOOKUP(BW37,PERT_NAT_EQB_2018!$B$4:$G$35,3,FALSE)</f>
        <v>1</v>
      </c>
      <c r="CA37" s="260">
        <f>VLOOKUP(BW37,PERT_NAT_EQB_2018!$B$4:$G$35,4,FALSE)</f>
        <v>1</v>
      </c>
      <c r="CB37" s="260">
        <f>VLOOKUP(BW37,PERT_NAT_EQB_2018!$B$4:$G$35,5,FALSE)</f>
        <v>1</v>
      </c>
      <c r="CC37" s="260">
        <f>VLOOKUP(BW37,PERT_NAT_EQB_2018!$B$4:$G$35,2,FALSE)</f>
        <v>1</v>
      </c>
      <c r="CD37" s="259">
        <v>0</v>
      </c>
      <c r="CE37" s="260">
        <f>VLOOKUP(BQ37,CARACT_PE!$A$1:$N$145,COLUMN(CARACT_PE!N:N),FALSE)</f>
        <v>83</v>
      </c>
      <c r="CF37" s="260">
        <v>4</v>
      </c>
      <c r="CG37" s="259">
        <f>VLOOKUP(BX37,PERT_NAT_EQB_2021!$B$4:$G$81,6,FALSE)</f>
        <v>1</v>
      </c>
      <c r="CH37" s="260">
        <f>VLOOKUP(BX37,PERT_NAT_EQB_2021!$B$4:$G$81,3,FALSE)</f>
        <v>1</v>
      </c>
      <c r="CI37" s="260">
        <f>VLOOKUP(BX37,PERT_NAT_EQB_2021!$B$4:$G$81,4,FALSE)</f>
        <v>1</v>
      </c>
      <c r="CJ37" s="260">
        <f>VLOOKUP(BX37,PERT_NAT_EQB_2021!$B$4:$G$81,5,FALSE)</f>
        <v>1</v>
      </c>
      <c r="CK37" s="260">
        <f>VLOOKUP(BX37,PERT_NAT_EQB_2021!$B$4:$G$81,2,FALSE)</f>
        <v>1</v>
      </c>
      <c r="CL37" s="259">
        <f t="shared" si="85"/>
        <v>1</v>
      </c>
      <c r="CM37" s="260">
        <f t="shared" si="59"/>
        <v>1</v>
      </c>
      <c r="CN37" s="260">
        <f t="shared" ref="CN37:CN69" si="95">IF($CD37=1,0,IF($CF37&gt;2,0,CI37))</f>
        <v>0</v>
      </c>
      <c r="CO37" s="260">
        <f t="shared" ref="CO37:CO69" si="96">IF($CD37=1,0,IF($CF37&gt;2,0,CJ37))</f>
        <v>0</v>
      </c>
      <c r="CP37" s="260">
        <f t="shared" si="86"/>
        <v>1</v>
      </c>
      <c r="CQ37" s="260" t="s">
        <v>1035</v>
      </c>
      <c r="CR37" s="262">
        <v>3</v>
      </c>
      <c r="CS37" s="263">
        <v>1</v>
      </c>
      <c r="CT37" s="262">
        <v>0</v>
      </c>
      <c r="CU37" s="264">
        <v>1</v>
      </c>
      <c r="CV37" s="264">
        <v>1</v>
      </c>
      <c r="CW37" s="263"/>
      <c r="CX37" s="262"/>
      <c r="CY37" s="264" t="str">
        <f t="shared" si="87"/>
        <v/>
      </c>
      <c r="CZ37" s="264"/>
      <c r="DA37" s="264"/>
      <c r="DB37" s="264"/>
      <c r="DC37" s="264"/>
      <c r="DD37" s="264"/>
      <c r="DE37" s="264"/>
      <c r="DF37" s="264"/>
      <c r="DG37" s="264"/>
      <c r="DH37" s="262">
        <v>1</v>
      </c>
      <c r="DI37" s="264" t="str">
        <f t="shared" si="88"/>
        <v/>
      </c>
      <c r="DJ37" s="264">
        <v>1</v>
      </c>
      <c r="DK37" s="264">
        <v>1</v>
      </c>
      <c r="DL37" s="264"/>
      <c r="DM37" s="264"/>
      <c r="DN37" s="264">
        <v>1</v>
      </c>
      <c r="DO37" s="264">
        <v>1</v>
      </c>
      <c r="DP37" s="264"/>
      <c r="DQ37" s="264"/>
      <c r="DR37" s="262"/>
      <c r="DS37" s="264" t="str">
        <f t="shared" si="89"/>
        <v/>
      </c>
      <c r="DT37" s="264"/>
      <c r="DU37" s="264"/>
      <c r="DV37" s="264"/>
      <c r="DW37" s="264"/>
      <c r="DX37" s="264"/>
      <c r="DY37" s="264"/>
      <c r="DZ37" s="264"/>
      <c r="EA37" s="264"/>
      <c r="EB37" s="262"/>
      <c r="EC37" s="264" t="str">
        <f t="shared" si="90"/>
        <v/>
      </c>
      <c r="ED37" s="264"/>
      <c r="EE37" s="264"/>
      <c r="EF37" s="264"/>
      <c r="EG37" s="264"/>
      <c r="EH37" s="264"/>
      <c r="EI37" s="264"/>
      <c r="EJ37" s="264"/>
      <c r="EK37" s="264"/>
      <c r="EL37" s="262">
        <v>1</v>
      </c>
      <c r="EM37" s="264" t="str">
        <f t="shared" si="45"/>
        <v/>
      </c>
      <c r="EN37" s="264">
        <v>1</v>
      </c>
      <c r="EO37" s="264"/>
      <c r="EP37" s="264"/>
      <c r="EQ37" s="264"/>
      <c r="ER37" s="264">
        <v>1</v>
      </c>
      <c r="ES37" s="264"/>
      <c r="ET37" s="264"/>
      <c r="EU37" s="264"/>
      <c r="EV37" s="262"/>
      <c r="EW37" s="264" t="str">
        <f t="shared" si="91"/>
        <v/>
      </c>
      <c r="EX37" s="264"/>
      <c r="EY37" s="264"/>
      <c r="EZ37" s="264"/>
      <c r="FA37" s="264"/>
      <c r="FB37" s="264"/>
      <c r="FC37" s="264"/>
      <c r="FD37" s="264"/>
      <c r="FE37" s="264"/>
      <c r="FF37" s="265">
        <f t="shared" si="92"/>
        <v>0</v>
      </c>
      <c r="FG37" s="264">
        <f t="shared" si="93"/>
        <v>1</v>
      </c>
      <c r="FH37" s="264">
        <f t="shared" si="46"/>
        <v>0</v>
      </c>
      <c r="FI37" s="264">
        <f t="shared" si="47"/>
        <v>0</v>
      </c>
      <c r="FJ37" s="264">
        <f t="shared" si="94"/>
        <v>0</v>
      </c>
      <c r="FK37" s="264">
        <f t="shared" si="48"/>
        <v>0</v>
      </c>
      <c r="FL37" s="264">
        <v>2</v>
      </c>
      <c r="FM37" s="264">
        <v>2</v>
      </c>
      <c r="FN37" s="264">
        <v>1</v>
      </c>
      <c r="FO37" s="264">
        <v>0</v>
      </c>
      <c r="FP37" s="264">
        <v>0</v>
      </c>
      <c r="FQ37" s="264">
        <v>2</v>
      </c>
      <c r="FR37" s="264">
        <v>1</v>
      </c>
      <c r="FS37" s="264">
        <v>1</v>
      </c>
      <c r="FT37" s="264"/>
      <c r="FU37" s="264"/>
      <c r="FV37" s="264"/>
      <c r="FW37" s="264"/>
      <c r="FX37" s="264"/>
      <c r="FY37" s="264"/>
      <c r="FZ37" s="264">
        <f t="shared" si="49"/>
        <v>2</v>
      </c>
      <c r="GA37" s="264">
        <f t="shared" si="50"/>
        <v>0</v>
      </c>
      <c r="GB37" s="264">
        <f t="shared" si="51"/>
        <v>1</v>
      </c>
      <c r="GC37" s="264">
        <f t="shared" si="52"/>
        <v>0</v>
      </c>
      <c r="GD37" s="264">
        <f t="shared" si="53"/>
        <v>0</v>
      </c>
      <c r="GE37" s="264">
        <f t="shared" si="54"/>
        <v>2</v>
      </c>
      <c r="GF37" s="264">
        <f t="shared" si="55"/>
        <v>1</v>
      </c>
      <c r="GG37" s="264">
        <f t="shared" si="56"/>
        <v>0</v>
      </c>
      <c r="GH37" s="264">
        <f t="shared" si="57"/>
        <v>0</v>
      </c>
      <c r="GI37" s="78"/>
      <c r="GJ37" s="78"/>
      <c r="GK37" s="75" t="s">
        <v>952</v>
      </c>
      <c r="GL37" s="259">
        <v>4</v>
      </c>
      <c r="GM37" s="260">
        <v>1</v>
      </c>
      <c r="GN37" s="260">
        <v>1</v>
      </c>
      <c r="GO37" s="260">
        <v>1</v>
      </c>
      <c r="GP37" s="260">
        <v>1</v>
      </c>
      <c r="GQ37" s="260">
        <v>1</v>
      </c>
      <c r="GR37" s="260">
        <v>1</v>
      </c>
      <c r="GS37" s="260">
        <v>1</v>
      </c>
      <c r="GZ37" s="260" t="str">
        <f>VLOOKUP(BQ37,CARACT_PE!$A$2:$H$145,8,0)</f>
        <v>MEFM</v>
      </c>
    </row>
    <row r="38" spans="1:208" s="260" customFormat="1" ht="12.75" customHeight="1" x14ac:dyDescent="0.2">
      <c r="A38" s="259">
        <v>1</v>
      </c>
      <c r="B38" s="260">
        <v>0</v>
      </c>
      <c r="C38" s="260">
        <v>1</v>
      </c>
      <c r="D38" s="260">
        <v>1</v>
      </c>
      <c r="E38" s="260">
        <v>0</v>
      </c>
      <c r="F38" s="260">
        <v>0</v>
      </c>
      <c r="G38" s="260">
        <v>0</v>
      </c>
      <c r="H38" s="260">
        <v>0</v>
      </c>
      <c r="I38" s="260">
        <v>1</v>
      </c>
      <c r="J38" s="260">
        <v>0</v>
      </c>
      <c r="K38" s="260">
        <v>0</v>
      </c>
      <c r="L38" s="260">
        <v>0</v>
      </c>
      <c r="M38" s="260">
        <v>0</v>
      </c>
      <c r="N38" s="260">
        <v>0</v>
      </c>
      <c r="O38" s="260">
        <v>0</v>
      </c>
      <c r="P38" s="260">
        <v>0</v>
      </c>
      <c r="Q38" s="260">
        <v>0</v>
      </c>
      <c r="R38" s="260">
        <v>0</v>
      </c>
      <c r="S38" s="260">
        <v>0</v>
      </c>
      <c r="T38" s="260">
        <v>0</v>
      </c>
      <c r="U38" s="260">
        <v>0</v>
      </c>
      <c r="V38" s="260">
        <v>0</v>
      </c>
      <c r="W38" s="260">
        <v>0</v>
      </c>
      <c r="X38" s="260">
        <v>1</v>
      </c>
      <c r="Y38" s="260">
        <v>1</v>
      </c>
      <c r="Z38" s="260">
        <v>0</v>
      </c>
      <c r="AA38" s="260">
        <v>0</v>
      </c>
      <c r="AB38" s="260">
        <v>0</v>
      </c>
      <c r="AC38" s="260">
        <v>1</v>
      </c>
      <c r="AD38" s="260">
        <v>0</v>
      </c>
      <c r="AE38" s="260">
        <v>1</v>
      </c>
      <c r="AF38" s="260">
        <v>1</v>
      </c>
      <c r="AG38" s="260">
        <v>0</v>
      </c>
      <c r="AH38" s="260">
        <v>1</v>
      </c>
      <c r="AI38" s="260">
        <v>0</v>
      </c>
      <c r="AJ38" s="260">
        <v>0</v>
      </c>
      <c r="AK38" s="260">
        <v>0</v>
      </c>
      <c r="AL38" s="260">
        <v>0</v>
      </c>
      <c r="AM38" s="260">
        <v>0</v>
      </c>
      <c r="AN38" s="260">
        <v>0</v>
      </c>
      <c r="AO38" s="260">
        <v>0</v>
      </c>
      <c r="AP38" s="261">
        <v>0</v>
      </c>
      <c r="AQ38" s="260">
        <f t="shared" si="62"/>
        <v>1</v>
      </c>
      <c r="AR38" s="260">
        <f t="shared" si="63"/>
        <v>1</v>
      </c>
      <c r="AS38" s="260">
        <f t="shared" si="64"/>
        <v>0</v>
      </c>
      <c r="AT38" s="260">
        <f t="shared" si="65"/>
        <v>1</v>
      </c>
      <c r="AU38" s="260">
        <f t="shared" si="66"/>
        <v>1</v>
      </c>
      <c r="AV38" s="260">
        <f t="shared" si="67"/>
        <v>0</v>
      </c>
      <c r="AW38" s="259">
        <f t="shared" si="68"/>
        <v>1</v>
      </c>
      <c r="AX38" s="260">
        <f t="shared" si="69"/>
        <v>0</v>
      </c>
      <c r="AY38" s="260">
        <f t="shared" si="70"/>
        <v>2</v>
      </c>
      <c r="AZ38" s="260">
        <f t="shared" si="71"/>
        <v>2</v>
      </c>
      <c r="BA38" s="260">
        <f t="shared" si="72"/>
        <v>0</v>
      </c>
      <c r="BB38" s="260">
        <f t="shared" si="73"/>
        <v>1</v>
      </c>
      <c r="BC38" s="261">
        <f t="shared" si="74"/>
        <v>0</v>
      </c>
      <c r="BD38" s="259">
        <f t="shared" si="75"/>
        <v>2</v>
      </c>
      <c r="BE38" s="260">
        <f t="shared" si="76"/>
        <v>2</v>
      </c>
      <c r="BF38" s="261">
        <f t="shared" si="77"/>
        <v>6</v>
      </c>
      <c r="BG38" s="260">
        <f t="shared" si="78"/>
        <v>2</v>
      </c>
      <c r="BH38" s="260">
        <f t="shared" si="79"/>
        <v>1</v>
      </c>
      <c r="BI38" s="260">
        <f t="shared" si="80"/>
        <v>3</v>
      </c>
      <c r="BJ38" s="260">
        <f t="shared" si="81"/>
        <v>3</v>
      </c>
      <c r="BK38" s="260">
        <f t="shared" si="82"/>
        <v>0</v>
      </c>
      <c r="BL38" s="260">
        <f t="shared" si="83"/>
        <v>1</v>
      </c>
      <c r="BM38" s="260">
        <f t="shared" si="84"/>
        <v>0</v>
      </c>
      <c r="BN38" s="259">
        <v>1</v>
      </c>
      <c r="BO38" s="260">
        <v>1</v>
      </c>
      <c r="BP38" s="261">
        <v>0</v>
      </c>
      <c r="BQ38" s="259" t="s">
        <v>145</v>
      </c>
      <c r="BR38" s="260" t="s">
        <v>146</v>
      </c>
      <c r="BS38" s="260" t="s">
        <v>876</v>
      </c>
      <c r="BT38" s="260">
        <v>35</v>
      </c>
      <c r="BU38" s="260" t="s">
        <v>1092</v>
      </c>
      <c r="BV38" s="260">
        <v>9</v>
      </c>
      <c r="BW38" s="260" t="s">
        <v>45</v>
      </c>
      <c r="BX38" s="261" t="s">
        <v>676</v>
      </c>
      <c r="BY38" s="259">
        <f>VLOOKUP(BW38,PERT_NAT_EQB_2018!$B$4:$G$35,6,FALSE)</f>
        <v>1</v>
      </c>
      <c r="BZ38" s="260">
        <f>VLOOKUP(BW38,PERT_NAT_EQB_2018!$B$4:$G$35,3,FALSE)</f>
        <v>1</v>
      </c>
      <c r="CA38" s="260">
        <f>VLOOKUP(BW38,PERT_NAT_EQB_2018!$B$4:$G$35,4,FALSE)</f>
        <v>1</v>
      </c>
      <c r="CB38" s="260">
        <f>VLOOKUP(BW38,PERT_NAT_EQB_2018!$B$4:$G$35,5,FALSE)</f>
        <v>1</v>
      </c>
      <c r="CC38" s="260">
        <f>VLOOKUP(BW38,PERT_NAT_EQB_2018!$B$4:$G$35,2,FALSE)</f>
        <v>1</v>
      </c>
      <c r="CD38" s="259">
        <v>0</v>
      </c>
      <c r="CE38" s="260">
        <f>VLOOKUP(BQ38,CARACT_PE!$A$1:$N$145,COLUMN(CARACT_PE!N:N),FALSE)</f>
        <v>68</v>
      </c>
      <c r="CF38" s="260">
        <v>1.4</v>
      </c>
      <c r="CG38" s="259">
        <f>VLOOKUP(BX38,PERT_NAT_EQB_2021!$B$4:$G$81,6,FALSE)</f>
        <v>1</v>
      </c>
      <c r="CH38" s="260">
        <f>VLOOKUP(BX38,PERT_NAT_EQB_2021!$B$4:$G$81,3,FALSE)</f>
        <v>1</v>
      </c>
      <c r="CI38" s="260">
        <f>VLOOKUP(BX38,PERT_NAT_EQB_2021!$B$4:$G$81,4,FALSE)</f>
        <v>1</v>
      </c>
      <c r="CJ38" s="260">
        <f>VLOOKUP(BX38,PERT_NAT_EQB_2021!$B$4:$G$81,5,FALSE)</f>
        <v>1</v>
      </c>
      <c r="CK38" s="260">
        <f>VLOOKUP(BX38,PERT_NAT_EQB_2021!$B$4:$G$81,2,FALSE)</f>
        <v>1</v>
      </c>
      <c r="CL38" s="259">
        <f t="shared" si="85"/>
        <v>1</v>
      </c>
      <c r="CM38" s="260">
        <f t="shared" si="59"/>
        <v>1</v>
      </c>
      <c r="CN38" s="260">
        <f t="shared" si="95"/>
        <v>1</v>
      </c>
      <c r="CO38" s="260">
        <f t="shared" si="96"/>
        <v>1</v>
      </c>
      <c r="CP38" s="260">
        <f t="shared" si="86"/>
        <v>1</v>
      </c>
      <c r="CR38" s="262">
        <v>3</v>
      </c>
      <c r="CS38" s="263">
        <v>1</v>
      </c>
      <c r="CT38" s="262">
        <v>1</v>
      </c>
      <c r="CU38" s="264">
        <v>1</v>
      </c>
      <c r="CV38" s="264"/>
      <c r="CW38" s="263"/>
      <c r="CX38" s="262"/>
      <c r="CY38" s="264" t="str">
        <f t="shared" si="87"/>
        <v/>
      </c>
      <c r="CZ38" s="264"/>
      <c r="DA38" s="264"/>
      <c r="DB38" s="264"/>
      <c r="DC38" s="264"/>
      <c r="DD38" s="264"/>
      <c r="DE38" s="264"/>
      <c r="DF38" s="264"/>
      <c r="DG38" s="264"/>
      <c r="DH38" s="262"/>
      <c r="DI38" s="264" t="str">
        <f t="shared" si="88"/>
        <v/>
      </c>
      <c r="DJ38" s="264"/>
      <c r="DK38" s="264"/>
      <c r="DL38" s="264"/>
      <c r="DM38" s="264"/>
      <c r="DN38" s="264"/>
      <c r="DO38" s="264"/>
      <c r="DP38" s="264"/>
      <c r="DQ38" s="264">
        <v>1</v>
      </c>
      <c r="DR38" s="262">
        <v>1</v>
      </c>
      <c r="DS38" s="264">
        <f t="shared" si="89"/>
        <v>1</v>
      </c>
      <c r="DT38" s="264">
        <v>1</v>
      </c>
      <c r="DU38" s="264"/>
      <c r="DV38" s="264">
        <v>1</v>
      </c>
      <c r="DW38" s="264">
        <v>1</v>
      </c>
      <c r="DX38" s="264">
        <v>1</v>
      </c>
      <c r="DY38" s="264"/>
      <c r="DZ38" s="264"/>
      <c r="EA38" s="264"/>
      <c r="EB38" s="262"/>
      <c r="EC38" s="264" t="str">
        <f t="shared" si="90"/>
        <v/>
      </c>
      <c r="ED38" s="264"/>
      <c r="EE38" s="264"/>
      <c r="EF38" s="264"/>
      <c r="EG38" s="264"/>
      <c r="EH38" s="264"/>
      <c r="EI38" s="264"/>
      <c r="EJ38" s="264"/>
      <c r="EK38" s="264"/>
      <c r="EL38" s="262"/>
      <c r="EM38" s="264" t="str">
        <f t="shared" si="45"/>
        <v/>
      </c>
      <c r="EN38" s="264"/>
      <c r="EO38" s="264"/>
      <c r="EP38" s="264"/>
      <c r="EQ38" s="264"/>
      <c r="ER38" s="264"/>
      <c r="ES38" s="264"/>
      <c r="ET38" s="264"/>
      <c r="EU38" s="264"/>
      <c r="EV38" s="262">
        <v>1</v>
      </c>
      <c r="EW38" s="264">
        <f t="shared" si="91"/>
        <v>1</v>
      </c>
      <c r="EX38" s="264">
        <v>1</v>
      </c>
      <c r="EY38" s="264"/>
      <c r="EZ38" s="264">
        <v>1</v>
      </c>
      <c r="FA38" s="264">
        <v>1</v>
      </c>
      <c r="FB38" s="264">
        <v>1</v>
      </c>
      <c r="FC38" s="264"/>
      <c r="FD38" s="264"/>
      <c r="FE38" s="264"/>
      <c r="FF38" s="265">
        <f t="shared" si="92"/>
        <v>0</v>
      </c>
      <c r="FG38" s="264">
        <f t="shared" si="93"/>
        <v>0</v>
      </c>
      <c r="FH38" s="264">
        <f t="shared" si="46"/>
        <v>1</v>
      </c>
      <c r="FI38" s="264">
        <f t="shared" si="47"/>
        <v>0</v>
      </c>
      <c r="FJ38" s="264">
        <f t="shared" si="94"/>
        <v>1</v>
      </c>
      <c r="FK38" s="264">
        <f t="shared" si="48"/>
        <v>1</v>
      </c>
      <c r="FL38" s="264">
        <v>2</v>
      </c>
      <c r="FM38" s="264">
        <v>2</v>
      </c>
      <c r="FN38" s="264">
        <v>1</v>
      </c>
      <c r="FO38" s="264">
        <v>2</v>
      </c>
      <c r="FP38" s="264">
        <v>2</v>
      </c>
      <c r="FQ38" s="264">
        <v>2</v>
      </c>
      <c r="FR38" s="264">
        <v>1</v>
      </c>
      <c r="FS38" s="264">
        <v>1</v>
      </c>
      <c r="FT38" s="264">
        <v>1</v>
      </c>
      <c r="FU38" s="264">
        <v>1</v>
      </c>
      <c r="FV38" s="264"/>
      <c r="FW38" s="264"/>
      <c r="FX38" s="264">
        <v>1</v>
      </c>
      <c r="FY38" s="264">
        <v>1</v>
      </c>
      <c r="FZ38" s="264">
        <f t="shared" si="49"/>
        <v>2</v>
      </c>
      <c r="GA38" s="264">
        <f t="shared" si="50"/>
        <v>2</v>
      </c>
      <c r="GB38" s="264">
        <f t="shared" si="51"/>
        <v>0</v>
      </c>
      <c r="GC38" s="264">
        <f t="shared" si="52"/>
        <v>2</v>
      </c>
      <c r="GD38" s="264">
        <f t="shared" si="53"/>
        <v>2</v>
      </c>
      <c r="GE38" s="264">
        <f t="shared" si="54"/>
        <v>2</v>
      </c>
      <c r="GF38" s="264">
        <f t="shared" si="55"/>
        <v>0</v>
      </c>
      <c r="GG38" s="264">
        <f t="shared" si="56"/>
        <v>0</v>
      </c>
      <c r="GH38" s="264">
        <f t="shared" si="57"/>
        <v>1</v>
      </c>
      <c r="GI38" s="78">
        <v>1</v>
      </c>
      <c r="GJ38" s="78"/>
      <c r="GK38" s="75"/>
      <c r="GL38" s="259">
        <v>4</v>
      </c>
      <c r="GM38" s="260">
        <v>1</v>
      </c>
      <c r="GN38" s="260">
        <v>1</v>
      </c>
      <c r="GO38" s="260">
        <v>1</v>
      </c>
      <c r="GP38" s="260">
        <v>1</v>
      </c>
      <c r="GQ38" s="260">
        <v>1</v>
      </c>
      <c r="GR38" s="260">
        <v>1</v>
      </c>
      <c r="GS38" s="260">
        <v>1</v>
      </c>
      <c r="GT38" s="260">
        <v>4</v>
      </c>
      <c r="GU38" s="260">
        <v>4</v>
      </c>
      <c r="GV38" s="260">
        <v>4</v>
      </c>
      <c r="GW38" s="260">
        <v>1</v>
      </c>
      <c r="GX38" s="260">
        <v>4</v>
      </c>
      <c r="GY38" s="260">
        <v>1</v>
      </c>
      <c r="GZ38" s="260" t="str">
        <f>VLOOKUP(BQ38,CARACT_PE!$A$2:$H$145,8,0)</f>
        <v>MEFM</v>
      </c>
    </row>
    <row r="39" spans="1:208" s="260" customFormat="1" ht="12.75" customHeight="1" x14ac:dyDescent="0.2">
      <c r="A39" s="259">
        <v>1</v>
      </c>
      <c r="B39" s="260">
        <v>1</v>
      </c>
      <c r="C39" s="260">
        <v>1</v>
      </c>
      <c r="D39" s="260">
        <v>0</v>
      </c>
      <c r="E39" s="260">
        <v>0</v>
      </c>
      <c r="F39" s="260">
        <v>0</v>
      </c>
      <c r="G39" s="260">
        <v>1</v>
      </c>
      <c r="H39" s="260">
        <v>0</v>
      </c>
      <c r="I39" s="260">
        <v>0</v>
      </c>
      <c r="J39" s="260">
        <v>0</v>
      </c>
      <c r="K39" s="260">
        <v>0</v>
      </c>
      <c r="L39" s="260">
        <v>0</v>
      </c>
      <c r="M39" s="260">
        <v>0</v>
      </c>
      <c r="N39" s="260">
        <v>0</v>
      </c>
      <c r="O39" s="260">
        <v>0</v>
      </c>
      <c r="P39" s="260">
        <v>0</v>
      </c>
      <c r="Q39" s="260">
        <v>0</v>
      </c>
      <c r="R39" s="260">
        <v>0</v>
      </c>
      <c r="S39" s="260">
        <v>0</v>
      </c>
      <c r="T39" s="260">
        <v>0</v>
      </c>
      <c r="U39" s="260">
        <v>0</v>
      </c>
      <c r="V39" s="260">
        <v>1</v>
      </c>
      <c r="W39" s="260">
        <v>0</v>
      </c>
      <c r="X39" s="260">
        <v>1</v>
      </c>
      <c r="Y39" s="260">
        <v>1</v>
      </c>
      <c r="Z39" s="260">
        <v>1</v>
      </c>
      <c r="AA39" s="260">
        <v>0</v>
      </c>
      <c r="AB39" s="260">
        <v>0</v>
      </c>
      <c r="AC39" s="260">
        <v>0</v>
      </c>
      <c r="AD39" s="260">
        <v>0</v>
      </c>
      <c r="AE39" s="260">
        <v>0</v>
      </c>
      <c r="AF39" s="260">
        <v>0</v>
      </c>
      <c r="AG39" s="260">
        <v>1</v>
      </c>
      <c r="AH39" s="260">
        <v>0</v>
      </c>
      <c r="AI39" s="260">
        <v>0</v>
      </c>
      <c r="AJ39" s="260">
        <v>0</v>
      </c>
      <c r="AK39" s="260">
        <v>0</v>
      </c>
      <c r="AL39" s="260">
        <v>0</v>
      </c>
      <c r="AM39" s="260">
        <v>0</v>
      </c>
      <c r="AN39" s="260">
        <v>0</v>
      </c>
      <c r="AO39" s="260">
        <v>0</v>
      </c>
      <c r="AP39" s="261">
        <v>0</v>
      </c>
      <c r="AQ39" s="260">
        <f t="shared" si="62"/>
        <v>1</v>
      </c>
      <c r="AR39" s="260">
        <f t="shared" si="63"/>
        <v>0</v>
      </c>
      <c r="AS39" s="260">
        <f t="shared" si="64"/>
        <v>0</v>
      </c>
      <c r="AT39" s="260">
        <f t="shared" si="65"/>
        <v>1</v>
      </c>
      <c r="AU39" s="260">
        <f t="shared" si="66"/>
        <v>1</v>
      </c>
      <c r="AV39" s="260">
        <f t="shared" si="67"/>
        <v>0</v>
      </c>
      <c r="AW39" s="259">
        <f t="shared" si="68"/>
        <v>1</v>
      </c>
      <c r="AX39" s="260">
        <f t="shared" si="69"/>
        <v>0</v>
      </c>
      <c r="AY39" s="260">
        <f t="shared" si="70"/>
        <v>1</v>
      </c>
      <c r="AZ39" s="260">
        <f t="shared" si="71"/>
        <v>1</v>
      </c>
      <c r="BA39" s="260">
        <f t="shared" si="72"/>
        <v>2</v>
      </c>
      <c r="BB39" s="260">
        <f t="shared" si="73"/>
        <v>0</v>
      </c>
      <c r="BC39" s="261">
        <f t="shared" si="74"/>
        <v>0</v>
      </c>
      <c r="BD39" s="259">
        <f t="shared" si="75"/>
        <v>2</v>
      </c>
      <c r="BE39" s="260">
        <f t="shared" si="76"/>
        <v>2</v>
      </c>
      <c r="BF39" s="261">
        <f t="shared" si="77"/>
        <v>5</v>
      </c>
      <c r="BG39" s="260">
        <f t="shared" si="78"/>
        <v>2</v>
      </c>
      <c r="BH39" s="260">
        <f t="shared" si="79"/>
        <v>1</v>
      </c>
      <c r="BI39" s="260">
        <f t="shared" si="80"/>
        <v>2</v>
      </c>
      <c r="BJ39" s="260">
        <f t="shared" si="81"/>
        <v>1</v>
      </c>
      <c r="BK39" s="260">
        <f t="shared" si="82"/>
        <v>2</v>
      </c>
      <c r="BL39" s="260">
        <f t="shared" si="83"/>
        <v>0</v>
      </c>
      <c r="BM39" s="260">
        <f t="shared" si="84"/>
        <v>1</v>
      </c>
      <c r="BN39" s="259">
        <v>0</v>
      </c>
      <c r="BO39" s="260">
        <v>1</v>
      </c>
      <c r="BP39" s="261">
        <v>0</v>
      </c>
      <c r="BQ39" s="259" t="s">
        <v>147</v>
      </c>
      <c r="BR39" s="260" t="s">
        <v>148</v>
      </c>
      <c r="BS39" s="260" t="s">
        <v>877</v>
      </c>
      <c r="BT39" s="260">
        <v>35</v>
      </c>
      <c r="BU39" s="260" t="s">
        <v>1092</v>
      </c>
      <c r="BV39" s="260">
        <v>9</v>
      </c>
      <c r="BW39" s="260" t="s">
        <v>45</v>
      </c>
      <c r="BX39" s="261" t="s">
        <v>674</v>
      </c>
      <c r="BY39" s="259">
        <f>VLOOKUP(BW39,PERT_NAT_EQB_2018!$B$4:$G$35,6,FALSE)</f>
        <v>1</v>
      </c>
      <c r="BZ39" s="260">
        <f>VLOOKUP(BW39,PERT_NAT_EQB_2018!$B$4:$G$35,3,FALSE)</f>
        <v>1</v>
      </c>
      <c r="CA39" s="260">
        <f>VLOOKUP(BW39,PERT_NAT_EQB_2018!$B$4:$G$35,4,FALSE)</f>
        <v>1</v>
      </c>
      <c r="CB39" s="260">
        <f>VLOOKUP(BW39,PERT_NAT_EQB_2018!$B$4:$G$35,5,FALSE)</f>
        <v>1</v>
      </c>
      <c r="CC39" s="260">
        <f>VLOOKUP(BW39,PERT_NAT_EQB_2018!$B$4:$G$35,2,FALSE)</f>
        <v>1</v>
      </c>
      <c r="CD39" s="259">
        <v>0</v>
      </c>
      <c r="CE39" s="260">
        <f>VLOOKUP(BQ39,CARACT_PE!$A$1:$N$145,COLUMN(CARACT_PE!N:N),FALSE)</f>
        <v>88</v>
      </c>
      <c r="CF39" s="260">
        <v>0</v>
      </c>
      <c r="CG39" s="259">
        <f>VLOOKUP(BX39,PERT_NAT_EQB_2021!$B$4:$G$81,6,FALSE)</f>
        <v>1</v>
      </c>
      <c r="CH39" s="260">
        <f>VLOOKUP(BX39,PERT_NAT_EQB_2021!$B$4:$G$81,3,FALSE)</f>
        <v>1</v>
      </c>
      <c r="CI39" s="260">
        <f>VLOOKUP(BX39,PERT_NAT_EQB_2021!$B$4:$G$81,4,FALSE)</f>
        <v>1</v>
      </c>
      <c r="CJ39" s="260">
        <f>VLOOKUP(BX39,PERT_NAT_EQB_2021!$B$4:$G$81,5,FALSE)</f>
        <v>1</v>
      </c>
      <c r="CK39" s="260">
        <f>VLOOKUP(BX39,PERT_NAT_EQB_2021!$B$4:$G$81,2,FALSE)</f>
        <v>1</v>
      </c>
      <c r="CL39" s="259">
        <f t="shared" si="85"/>
        <v>1</v>
      </c>
      <c r="CM39" s="260">
        <f t="shared" si="59"/>
        <v>1</v>
      </c>
      <c r="CN39" s="260">
        <f t="shared" si="95"/>
        <v>1</v>
      </c>
      <c r="CO39" s="260">
        <f t="shared" si="96"/>
        <v>1</v>
      </c>
      <c r="CP39" s="260">
        <f t="shared" si="86"/>
        <v>1</v>
      </c>
      <c r="CR39" s="262">
        <v>3</v>
      </c>
      <c r="CS39" s="263">
        <v>0</v>
      </c>
      <c r="CT39" s="262">
        <v>0</v>
      </c>
      <c r="CU39" s="264">
        <v>0</v>
      </c>
      <c r="CV39" s="264"/>
      <c r="CW39" s="263">
        <v>1</v>
      </c>
      <c r="CX39" s="262"/>
      <c r="CY39" s="264" t="str">
        <f t="shared" si="87"/>
        <v/>
      </c>
      <c r="CZ39" s="264"/>
      <c r="DA39" s="264"/>
      <c r="DB39" s="264"/>
      <c r="DC39" s="264"/>
      <c r="DD39" s="264"/>
      <c r="DE39" s="264"/>
      <c r="DF39" s="264"/>
      <c r="DG39" s="264"/>
      <c r="DH39" s="262"/>
      <c r="DI39" s="264" t="str">
        <f t="shared" si="88"/>
        <v/>
      </c>
      <c r="DJ39" s="264"/>
      <c r="DK39" s="264"/>
      <c r="DL39" s="264"/>
      <c r="DM39" s="264"/>
      <c r="DN39" s="264"/>
      <c r="DO39" s="264"/>
      <c r="DP39" s="264"/>
      <c r="DQ39" s="264"/>
      <c r="DR39" s="262"/>
      <c r="DS39" s="264" t="str">
        <f t="shared" si="89"/>
        <v/>
      </c>
      <c r="DT39" s="264"/>
      <c r="DU39" s="264"/>
      <c r="DV39" s="264"/>
      <c r="DW39" s="264"/>
      <c r="DX39" s="264"/>
      <c r="DY39" s="264"/>
      <c r="DZ39" s="264"/>
      <c r="EA39" s="264"/>
      <c r="EB39" s="262">
        <v>1</v>
      </c>
      <c r="EC39" s="264" t="str">
        <f t="shared" si="90"/>
        <v/>
      </c>
      <c r="ED39" s="264">
        <v>1</v>
      </c>
      <c r="EE39" s="264"/>
      <c r="EF39" s="264">
        <v>1</v>
      </c>
      <c r="EG39" s="264">
        <v>1</v>
      </c>
      <c r="EH39" s="264">
        <v>1</v>
      </c>
      <c r="EI39" s="264"/>
      <c r="EJ39" s="264"/>
      <c r="EK39" s="264"/>
      <c r="EL39" s="262"/>
      <c r="EM39" s="264" t="str">
        <f t="shared" si="45"/>
        <v/>
      </c>
      <c r="EN39" s="264"/>
      <c r="EO39" s="264"/>
      <c r="EP39" s="264"/>
      <c r="EQ39" s="264"/>
      <c r="ER39" s="264"/>
      <c r="ES39" s="264"/>
      <c r="ET39" s="264"/>
      <c r="EU39" s="264"/>
      <c r="EV39" s="262"/>
      <c r="EW39" s="264" t="str">
        <f t="shared" si="91"/>
        <v/>
      </c>
      <c r="EX39" s="264"/>
      <c r="EY39" s="264"/>
      <c r="EZ39" s="264"/>
      <c r="FA39" s="264"/>
      <c r="FB39" s="264"/>
      <c r="FC39" s="264"/>
      <c r="FD39" s="264"/>
      <c r="FE39" s="264"/>
      <c r="FF39" s="265">
        <f t="shared" si="92"/>
        <v>0</v>
      </c>
      <c r="FG39" s="264">
        <f t="shared" si="93"/>
        <v>0</v>
      </c>
      <c r="FH39" s="264">
        <f t="shared" si="46"/>
        <v>0</v>
      </c>
      <c r="FI39" s="264">
        <f t="shared" si="47"/>
        <v>1</v>
      </c>
      <c r="FJ39" s="264">
        <f t="shared" si="94"/>
        <v>0</v>
      </c>
      <c r="FK39" s="264">
        <f t="shared" si="48"/>
        <v>0</v>
      </c>
      <c r="FL39" s="264">
        <v>1</v>
      </c>
      <c r="FM39" s="264">
        <v>1</v>
      </c>
      <c r="FN39" s="264">
        <v>0</v>
      </c>
      <c r="FO39" s="264">
        <v>1</v>
      </c>
      <c r="FP39" s="264">
        <v>1</v>
      </c>
      <c r="FQ39" s="264">
        <v>1</v>
      </c>
      <c r="FR39" s="264">
        <v>0</v>
      </c>
      <c r="FS39" s="264">
        <v>0</v>
      </c>
      <c r="FT39" s="264"/>
      <c r="FU39" s="264"/>
      <c r="FV39" s="264"/>
      <c r="FW39" s="264"/>
      <c r="FX39" s="264"/>
      <c r="FY39" s="264"/>
      <c r="FZ39" s="264">
        <f t="shared" si="49"/>
        <v>1</v>
      </c>
      <c r="GA39" s="264">
        <f t="shared" si="50"/>
        <v>0</v>
      </c>
      <c r="GB39" s="264">
        <f t="shared" si="51"/>
        <v>0</v>
      </c>
      <c r="GC39" s="264">
        <f t="shared" si="52"/>
        <v>1</v>
      </c>
      <c r="GD39" s="264">
        <f t="shared" si="53"/>
        <v>1</v>
      </c>
      <c r="GE39" s="264">
        <f t="shared" si="54"/>
        <v>1</v>
      </c>
      <c r="GF39" s="264">
        <f t="shared" si="55"/>
        <v>0</v>
      </c>
      <c r="GG39" s="264">
        <f t="shared" si="56"/>
        <v>0</v>
      </c>
      <c r="GH39" s="264">
        <f t="shared" si="57"/>
        <v>0</v>
      </c>
      <c r="GI39" s="78"/>
      <c r="GJ39" s="78"/>
      <c r="GK39" s="75"/>
      <c r="GL39" s="259">
        <v>4</v>
      </c>
      <c r="GM39" s="260">
        <v>1</v>
      </c>
      <c r="GN39" s="260">
        <v>1</v>
      </c>
      <c r="GO39" s="260">
        <v>1</v>
      </c>
      <c r="GP39" s="260">
        <v>1</v>
      </c>
      <c r="GQ39" s="260">
        <v>1</v>
      </c>
      <c r="GR39" s="260">
        <v>1</v>
      </c>
      <c r="GS39" s="260">
        <v>1</v>
      </c>
      <c r="GZ39" s="260" t="str">
        <f>VLOOKUP(BQ39,CARACT_PE!$A$2:$H$145,8,0)</f>
        <v>MEFM</v>
      </c>
    </row>
    <row r="40" spans="1:208" s="260" customFormat="1" ht="12.75" customHeight="1" x14ac:dyDescent="0.2">
      <c r="A40" s="259">
        <v>0</v>
      </c>
      <c r="B40" s="260">
        <v>0</v>
      </c>
      <c r="C40" s="260">
        <v>0</v>
      </c>
      <c r="D40" s="260">
        <v>0</v>
      </c>
      <c r="E40" s="260">
        <v>0</v>
      </c>
      <c r="F40" s="260">
        <v>0</v>
      </c>
      <c r="G40" s="260">
        <v>0</v>
      </c>
      <c r="H40" s="260">
        <v>0</v>
      </c>
      <c r="I40" s="260">
        <v>0</v>
      </c>
      <c r="J40" s="260">
        <v>0</v>
      </c>
      <c r="K40" s="260">
        <v>0</v>
      </c>
      <c r="L40" s="260">
        <v>0</v>
      </c>
      <c r="M40" s="260">
        <v>0</v>
      </c>
      <c r="N40" s="260">
        <v>0</v>
      </c>
      <c r="O40" s="260">
        <v>1</v>
      </c>
      <c r="P40" s="260">
        <v>0</v>
      </c>
      <c r="Q40" s="260">
        <v>1</v>
      </c>
      <c r="R40" s="260">
        <v>1</v>
      </c>
      <c r="S40" s="260">
        <v>0</v>
      </c>
      <c r="T40" s="260">
        <v>0</v>
      </c>
      <c r="U40" s="260">
        <v>0</v>
      </c>
      <c r="V40" s="260">
        <v>1</v>
      </c>
      <c r="W40" s="260">
        <v>0</v>
      </c>
      <c r="X40" s="260">
        <v>0</v>
      </c>
      <c r="Y40" s="260">
        <v>0</v>
      </c>
      <c r="Z40" s="260">
        <v>1</v>
      </c>
      <c r="AA40" s="260">
        <v>0</v>
      </c>
      <c r="AB40" s="260">
        <v>1</v>
      </c>
      <c r="AC40" s="260">
        <v>0</v>
      </c>
      <c r="AD40" s="260">
        <v>0</v>
      </c>
      <c r="AE40" s="260">
        <v>0</v>
      </c>
      <c r="AF40" s="260">
        <v>0</v>
      </c>
      <c r="AG40" s="260">
        <v>0</v>
      </c>
      <c r="AH40" s="260">
        <v>0</v>
      </c>
      <c r="AI40" s="260">
        <v>0</v>
      </c>
      <c r="AJ40" s="260">
        <v>0</v>
      </c>
      <c r="AK40" s="260">
        <v>0</v>
      </c>
      <c r="AL40" s="260">
        <v>0</v>
      </c>
      <c r="AM40" s="260">
        <v>0</v>
      </c>
      <c r="AN40" s="260">
        <v>0</v>
      </c>
      <c r="AO40" s="260">
        <v>0</v>
      </c>
      <c r="AP40" s="261">
        <v>0</v>
      </c>
      <c r="AQ40" s="260">
        <f t="shared" si="62"/>
        <v>0</v>
      </c>
      <c r="AR40" s="260">
        <f t="shared" si="63"/>
        <v>0</v>
      </c>
      <c r="AS40" s="260">
        <f t="shared" si="64"/>
        <v>1</v>
      </c>
      <c r="AT40" s="260">
        <f t="shared" si="65"/>
        <v>1</v>
      </c>
      <c r="AU40" s="260">
        <f t="shared" si="66"/>
        <v>0</v>
      </c>
      <c r="AV40" s="260">
        <f t="shared" si="67"/>
        <v>0</v>
      </c>
      <c r="AW40" s="259">
        <f t="shared" si="68"/>
        <v>2</v>
      </c>
      <c r="AX40" s="260">
        <f t="shared" si="69"/>
        <v>0</v>
      </c>
      <c r="AY40" s="260">
        <f t="shared" si="70"/>
        <v>1</v>
      </c>
      <c r="AZ40" s="260">
        <f t="shared" si="71"/>
        <v>1</v>
      </c>
      <c r="BA40" s="260">
        <f t="shared" si="72"/>
        <v>1</v>
      </c>
      <c r="BB40" s="260">
        <f t="shared" si="73"/>
        <v>0</v>
      </c>
      <c r="BC40" s="261">
        <f t="shared" si="74"/>
        <v>1</v>
      </c>
      <c r="BD40" s="259">
        <f t="shared" si="75"/>
        <v>2</v>
      </c>
      <c r="BE40" s="260">
        <f t="shared" si="76"/>
        <v>2</v>
      </c>
      <c r="BF40" s="261">
        <f t="shared" si="77"/>
        <v>6</v>
      </c>
      <c r="BG40" s="260">
        <f t="shared" si="78"/>
        <v>2</v>
      </c>
      <c r="BH40" s="260">
        <f t="shared" si="79"/>
        <v>0</v>
      </c>
      <c r="BI40" s="260">
        <f t="shared" si="80"/>
        <v>1</v>
      </c>
      <c r="BJ40" s="260">
        <f t="shared" si="81"/>
        <v>1</v>
      </c>
      <c r="BK40" s="260">
        <f t="shared" si="82"/>
        <v>1</v>
      </c>
      <c r="BL40" s="260">
        <f t="shared" si="83"/>
        <v>0</v>
      </c>
      <c r="BM40" s="260">
        <f t="shared" si="84"/>
        <v>1</v>
      </c>
      <c r="BN40" s="259">
        <v>0</v>
      </c>
      <c r="BO40" s="260">
        <v>0</v>
      </c>
      <c r="BP40" s="261">
        <v>1</v>
      </c>
      <c r="BQ40" s="259" t="s">
        <v>151</v>
      </c>
      <c r="BR40" s="260" t="s">
        <v>152</v>
      </c>
      <c r="BS40" s="260" t="s">
        <v>878</v>
      </c>
      <c r="BT40" s="260">
        <v>35</v>
      </c>
      <c r="BU40" s="260" t="s">
        <v>1092</v>
      </c>
      <c r="BV40" s="260">
        <v>9</v>
      </c>
      <c r="BW40" s="260" t="s">
        <v>45</v>
      </c>
      <c r="BX40" s="261" t="s">
        <v>669</v>
      </c>
      <c r="BY40" s="259">
        <f>VLOOKUP(BW40,PERT_NAT_EQB_2018!$B$4:$G$35,6,FALSE)</f>
        <v>1</v>
      </c>
      <c r="BZ40" s="260">
        <f>VLOOKUP(BW40,PERT_NAT_EQB_2018!$B$4:$G$35,3,FALSE)</f>
        <v>1</v>
      </c>
      <c r="CA40" s="260">
        <f>VLOOKUP(BW40,PERT_NAT_EQB_2018!$B$4:$G$35,4,FALSE)</f>
        <v>1</v>
      </c>
      <c r="CB40" s="260">
        <f>VLOOKUP(BW40,PERT_NAT_EQB_2018!$B$4:$G$35,5,FALSE)</f>
        <v>1</v>
      </c>
      <c r="CC40" s="260">
        <f>VLOOKUP(BW40,PERT_NAT_EQB_2018!$B$4:$G$35,2,FALSE)</f>
        <v>1</v>
      </c>
      <c r="CD40" s="259">
        <v>0</v>
      </c>
      <c r="CE40" s="260">
        <f>VLOOKUP(BQ40,CARACT_PE!$A$1:$N$145,COLUMN(CARACT_PE!N:N),FALSE)</f>
        <v>91</v>
      </c>
      <c r="CF40" s="260">
        <v>0</v>
      </c>
      <c r="CG40" s="259">
        <f>VLOOKUP(BX40,PERT_NAT_EQB_2021!$B$4:$G$81,6,FALSE)</f>
        <v>1</v>
      </c>
      <c r="CH40" s="260">
        <f>VLOOKUP(BX40,PERT_NAT_EQB_2021!$B$4:$G$81,3,FALSE)</f>
        <v>1</v>
      </c>
      <c r="CI40" s="260">
        <f>VLOOKUP(BX40,PERT_NAT_EQB_2021!$B$4:$G$81,4,FALSE)</f>
        <v>0</v>
      </c>
      <c r="CJ40" s="260">
        <f>VLOOKUP(BX40,PERT_NAT_EQB_2021!$B$4:$G$81,5,FALSE)</f>
        <v>0</v>
      </c>
      <c r="CK40" s="260">
        <f>VLOOKUP(BX40,PERT_NAT_EQB_2021!$B$4:$G$81,2,FALSE)</f>
        <v>1</v>
      </c>
      <c r="CL40" s="259">
        <f t="shared" si="85"/>
        <v>1</v>
      </c>
      <c r="CM40" s="260">
        <f t="shared" si="59"/>
        <v>1</v>
      </c>
      <c r="CN40" s="260">
        <f t="shared" si="95"/>
        <v>0</v>
      </c>
      <c r="CO40" s="260">
        <f t="shared" si="96"/>
        <v>0</v>
      </c>
      <c r="CP40" s="260">
        <f t="shared" si="86"/>
        <v>1</v>
      </c>
      <c r="CR40" s="262">
        <v>2</v>
      </c>
      <c r="CS40" s="263">
        <v>0</v>
      </c>
      <c r="CT40" s="262">
        <v>0</v>
      </c>
      <c r="CU40" s="264">
        <v>0</v>
      </c>
      <c r="CV40" s="264"/>
      <c r="CW40" s="263">
        <v>1</v>
      </c>
      <c r="CX40" s="262"/>
      <c r="CY40" s="264" t="str">
        <f t="shared" si="87"/>
        <v/>
      </c>
      <c r="CZ40" s="264"/>
      <c r="DA40" s="264"/>
      <c r="DB40" s="264"/>
      <c r="DC40" s="264"/>
      <c r="DD40" s="264"/>
      <c r="DE40" s="264"/>
      <c r="DF40" s="264"/>
      <c r="DG40" s="264"/>
      <c r="DH40" s="262"/>
      <c r="DI40" s="264" t="str">
        <f t="shared" si="88"/>
        <v/>
      </c>
      <c r="DJ40" s="264"/>
      <c r="DK40" s="264"/>
      <c r="DL40" s="264"/>
      <c r="DM40" s="264"/>
      <c r="DN40" s="264"/>
      <c r="DO40" s="264"/>
      <c r="DP40" s="264"/>
      <c r="DQ40" s="264"/>
      <c r="DR40" s="262">
        <v>1</v>
      </c>
      <c r="DS40" s="264" t="str">
        <f t="shared" si="89"/>
        <v/>
      </c>
      <c r="DT40" s="264">
        <v>1</v>
      </c>
      <c r="DU40" s="264"/>
      <c r="DV40" s="264"/>
      <c r="DW40" s="264"/>
      <c r="DX40" s="264"/>
      <c r="DY40" s="264"/>
      <c r="DZ40" s="264">
        <v>1</v>
      </c>
      <c r="EA40" s="264"/>
      <c r="EB40" s="262"/>
      <c r="EC40" s="264" t="str">
        <f t="shared" si="90"/>
        <v/>
      </c>
      <c r="ED40" s="264"/>
      <c r="EE40" s="264"/>
      <c r="EF40" s="264"/>
      <c r="EG40" s="264"/>
      <c r="EH40" s="264">
        <v>1</v>
      </c>
      <c r="EI40" s="264"/>
      <c r="EJ40" s="264"/>
      <c r="EK40" s="264"/>
      <c r="EL40" s="262"/>
      <c r="EM40" s="264" t="str">
        <f t="shared" si="45"/>
        <v/>
      </c>
      <c r="EN40" s="264"/>
      <c r="EO40" s="264"/>
      <c r="EP40" s="264"/>
      <c r="EQ40" s="264"/>
      <c r="ER40" s="264"/>
      <c r="ES40" s="264"/>
      <c r="ET40" s="264"/>
      <c r="EU40" s="264"/>
      <c r="EV40" s="262"/>
      <c r="EW40" s="264" t="str">
        <f t="shared" si="91"/>
        <v/>
      </c>
      <c r="EX40" s="264"/>
      <c r="EY40" s="264"/>
      <c r="EZ40" s="264"/>
      <c r="FA40" s="264"/>
      <c r="FB40" s="264"/>
      <c r="FC40" s="264"/>
      <c r="FD40" s="264"/>
      <c r="FE40" s="264"/>
      <c r="FF40" s="265">
        <f t="shared" si="92"/>
        <v>0</v>
      </c>
      <c r="FG40" s="264">
        <f t="shared" si="93"/>
        <v>0</v>
      </c>
      <c r="FH40" s="264">
        <f t="shared" si="46"/>
        <v>1</v>
      </c>
      <c r="FI40" s="264">
        <f t="shared" si="47"/>
        <v>1</v>
      </c>
      <c r="FJ40" s="264">
        <f t="shared" si="94"/>
        <v>0</v>
      </c>
      <c r="FK40" s="264">
        <f t="shared" si="48"/>
        <v>0</v>
      </c>
      <c r="FL40" s="264">
        <v>1</v>
      </c>
      <c r="FM40" s="264">
        <v>1</v>
      </c>
      <c r="FN40" s="264">
        <v>0</v>
      </c>
      <c r="FO40" s="264">
        <v>0</v>
      </c>
      <c r="FP40" s="264">
        <v>0</v>
      </c>
      <c r="FQ40" s="264">
        <v>1</v>
      </c>
      <c r="FR40" s="264">
        <v>0</v>
      </c>
      <c r="FS40" s="264">
        <v>0</v>
      </c>
      <c r="FT40" s="264"/>
      <c r="FU40" s="264"/>
      <c r="FV40" s="264"/>
      <c r="FW40" s="264"/>
      <c r="FX40" s="264"/>
      <c r="FY40" s="264"/>
      <c r="FZ40" s="264">
        <f t="shared" si="49"/>
        <v>1</v>
      </c>
      <c r="GA40" s="264">
        <f t="shared" si="50"/>
        <v>0</v>
      </c>
      <c r="GB40" s="264">
        <f t="shared" si="51"/>
        <v>0</v>
      </c>
      <c r="GC40" s="264">
        <f t="shared" si="52"/>
        <v>0</v>
      </c>
      <c r="GD40" s="264">
        <f t="shared" si="53"/>
        <v>0</v>
      </c>
      <c r="GE40" s="264">
        <f t="shared" si="54"/>
        <v>1</v>
      </c>
      <c r="GF40" s="264">
        <f t="shared" si="55"/>
        <v>0</v>
      </c>
      <c r="GG40" s="264">
        <f t="shared" si="56"/>
        <v>1</v>
      </c>
      <c r="GH40" s="264">
        <f t="shared" si="57"/>
        <v>0</v>
      </c>
      <c r="GI40" s="78"/>
      <c r="GJ40" s="78"/>
      <c r="GK40" s="75"/>
      <c r="GL40" s="259">
        <v>4</v>
      </c>
      <c r="GM40" s="260">
        <v>1</v>
      </c>
      <c r="GN40" s="260">
        <v>1</v>
      </c>
      <c r="GO40" s="260">
        <v>1</v>
      </c>
      <c r="GP40" s="260">
        <v>1</v>
      </c>
      <c r="GQ40" s="260">
        <v>1</v>
      </c>
      <c r="GR40" s="260">
        <v>1</v>
      </c>
      <c r="GS40" s="260">
        <v>1</v>
      </c>
      <c r="GZ40" s="260" t="str">
        <f>VLOOKUP(BQ40,CARACT_PE!$A$2:$H$145,8,0)</f>
        <v>MEFM</v>
      </c>
    </row>
    <row r="41" spans="1:208" s="260" customFormat="1" ht="12.75" customHeight="1" x14ac:dyDescent="0.2">
      <c r="A41" s="259">
        <v>0</v>
      </c>
      <c r="B41" s="260">
        <v>0</v>
      </c>
      <c r="C41" s="260">
        <v>0</v>
      </c>
      <c r="D41" s="260">
        <v>0</v>
      </c>
      <c r="E41" s="260">
        <v>0</v>
      </c>
      <c r="F41" s="260">
        <v>0</v>
      </c>
      <c r="G41" s="260">
        <v>0</v>
      </c>
      <c r="H41" s="260">
        <v>1</v>
      </c>
      <c r="I41" s="260">
        <v>0</v>
      </c>
      <c r="J41" s="260">
        <v>1</v>
      </c>
      <c r="K41" s="260">
        <v>1</v>
      </c>
      <c r="L41" s="260">
        <v>0</v>
      </c>
      <c r="M41" s="260">
        <v>0</v>
      </c>
      <c r="N41" s="260">
        <v>0</v>
      </c>
      <c r="O41" s="260">
        <v>0</v>
      </c>
      <c r="P41" s="260">
        <v>0</v>
      </c>
      <c r="Q41" s="260">
        <v>0</v>
      </c>
      <c r="R41" s="260">
        <v>0</v>
      </c>
      <c r="S41" s="260">
        <v>0</v>
      </c>
      <c r="T41" s="260">
        <v>0</v>
      </c>
      <c r="U41" s="260">
        <v>0</v>
      </c>
      <c r="V41" s="260">
        <v>0</v>
      </c>
      <c r="W41" s="260">
        <v>0</v>
      </c>
      <c r="X41" s="260">
        <v>0</v>
      </c>
      <c r="Y41" s="260">
        <v>0</v>
      </c>
      <c r="Z41" s="260">
        <v>0</v>
      </c>
      <c r="AA41" s="260">
        <v>0</v>
      </c>
      <c r="AB41" s="260">
        <v>0</v>
      </c>
      <c r="AC41" s="260">
        <v>1</v>
      </c>
      <c r="AD41" s="260">
        <v>0</v>
      </c>
      <c r="AE41" s="260">
        <v>1</v>
      </c>
      <c r="AF41" s="260">
        <v>1</v>
      </c>
      <c r="AG41" s="260">
        <v>1</v>
      </c>
      <c r="AH41" s="260">
        <v>0</v>
      </c>
      <c r="AI41" s="260">
        <v>0</v>
      </c>
      <c r="AJ41" s="260">
        <v>0</v>
      </c>
      <c r="AK41" s="260">
        <v>0</v>
      </c>
      <c r="AL41" s="260">
        <v>0</v>
      </c>
      <c r="AM41" s="260">
        <v>0</v>
      </c>
      <c r="AN41" s="260">
        <v>0</v>
      </c>
      <c r="AO41" s="260">
        <v>0</v>
      </c>
      <c r="AP41" s="261">
        <v>0</v>
      </c>
      <c r="AQ41" s="260">
        <f t="shared" si="62"/>
        <v>0</v>
      </c>
      <c r="AR41" s="260">
        <f t="shared" si="63"/>
        <v>1</v>
      </c>
      <c r="AS41" s="260">
        <f t="shared" si="64"/>
        <v>0</v>
      </c>
      <c r="AT41" s="260">
        <f t="shared" si="65"/>
        <v>0</v>
      </c>
      <c r="AU41" s="260">
        <f t="shared" si="66"/>
        <v>1</v>
      </c>
      <c r="AV41" s="260">
        <f t="shared" si="67"/>
        <v>0</v>
      </c>
      <c r="AW41" s="259">
        <f t="shared" si="68"/>
        <v>1</v>
      </c>
      <c r="AX41" s="260">
        <f t="shared" si="69"/>
        <v>0</v>
      </c>
      <c r="AY41" s="260">
        <f t="shared" si="70"/>
        <v>1</v>
      </c>
      <c r="AZ41" s="260">
        <f t="shared" si="71"/>
        <v>1</v>
      </c>
      <c r="BA41" s="260">
        <f t="shared" si="72"/>
        <v>1</v>
      </c>
      <c r="BB41" s="260">
        <f t="shared" si="73"/>
        <v>0</v>
      </c>
      <c r="BC41" s="261">
        <f t="shared" si="74"/>
        <v>0</v>
      </c>
      <c r="BD41" s="259">
        <f t="shared" si="75"/>
        <v>1</v>
      </c>
      <c r="BE41" s="260">
        <f t="shared" si="76"/>
        <v>1</v>
      </c>
      <c r="BF41" s="261">
        <f t="shared" si="77"/>
        <v>4</v>
      </c>
      <c r="BG41" s="260">
        <f t="shared" si="78"/>
        <v>2</v>
      </c>
      <c r="BH41" s="260">
        <f t="shared" si="79"/>
        <v>0</v>
      </c>
      <c r="BI41" s="260">
        <f t="shared" si="80"/>
        <v>2</v>
      </c>
      <c r="BJ41" s="260">
        <f t="shared" si="81"/>
        <v>2</v>
      </c>
      <c r="BK41" s="260">
        <f t="shared" si="82"/>
        <v>1</v>
      </c>
      <c r="BL41" s="260">
        <f t="shared" si="83"/>
        <v>0</v>
      </c>
      <c r="BM41" s="260">
        <f t="shared" si="84"/>
        <v>0</v>
      </c>
      <c r="BN41" s="259">
        <v>1</v>
      </c>
      <c r="BO41" s="260">
        <v>1</v>
      </c>
      <c r="BP41" s="261">
        <v>0</v>
      </c>
      <c r="BQ41" s="259" t="s">
        <v>154</v>
      </c>
      <c r="BR41" s="260" t="s">
        <v>155</v>
      </c>
      <c r="BS41" s="260" t="s">
        <v>879</v>
      </c>
      <c r="BT41" s="260">
        <v>35</v>
      </c>
      <c r="BU41" s="260" t="s">
        <v>1092</v>
      </c>
      <c r="BV41" s="260">
        <v>9</v>
      </c>
      <c r="BW41" s="260" t="s">
        <v>45</v>
      </c>
      <c r="BX41" s="261" t="s">
        <v>674</v>
      </c>
      <c r="BY41" s="259">
        <f>VLOOKUP(BW41,PERT_NAT_EQB_2018!$B$4:$G$35,6,FALSE)</f>
        <v>1</v>
      </c>
      <c r="BZ41" s="260">
        <f>VLOOKUP(BW41,PERT_NAT_EQB_2018!$B$4:$G$35,3,FALSE)</f>
        <v>1</v>
      </c>
      <c r="CA41" s="260">
        <f>VLOOKUP(BW41,PERT_NAT_EQB_2018!$B$4:$G$35,4,FALSE)</f>
        <v>1</v>
      </c>
      <c r="CB41" s="260">
        <f>VLOOKUP(BW41,PERT_NAT_EQB_2018!$B$4:$G$35,5,FALSE)</f>
        <v>1</v>
      </c>
      <c r="CC41" s="260">
        <f>VLOOKUP(BW41,PERT_NAT_EQB_2018!$B$4:$G$35,2,FALSE)</f>
        <v>1</v>
      </c>
      <c r="CD41" s="259">
        <v>0</v>
      </c>
      <c r="CE41" s="260">
        <f>VLOOKUP(BQ41,CARACT_PE!$A$1:$N$145,COLUMN(CARACT_PE!N:N),FALSE)</f>
        <v>42</v>
      </c>
      <c r="CF41" s="260">
        <v>0</v>
      </c>
      <c r="CG41" s="259">
        <f>VLOOKUP(BX41,PERT_NAT_EQB_2021!$B$4:$G$81,6,FALSE)</f>
        <v>1</v>
      </c>
      <c r="CH41" s="260">
        <f>VLOOKUP(BX41,PERT_NAT_EQB_2021!$B$4:$G$81,3,FALSE)</f>
        <v>1</v>
      </c>
      <c r="CI41" s="260">
        <f>VLOOKUP(BX41,PERT_NAT_EQB_2021!$B$4:$G$81,4,FALSE)</f>
        <v>1</v>
      </c>
      <c r="CJ41" s="260">
        <f>VLOOKUP(BX41,PERT_NAT_EQB_2021!$B$4:$G$81,5,FALSE)</f>
        <v>1</v>
      </c>
      <c r="CK41" s="260">
        <f>VLOOKUP(BX41,PERT_NAT_EQB_2021!$B$4:$G$81,2,FALSE)</f>
        <v>1</v>
      </c>
      <c r="CL41" s="259">
        <f t="shared" si="85"/>
        <v>1</v>
      </c>
      <c r="CM41" s="260">
        <f t="shared" si="59"/>
        <v>1</v>
      </c>
      <c r="CN41" s="260">
        <f t="shared" si="95"/>
        <v>1</v>
      </c>
      <c r="CO41" s="260">
        <f t="shared" si="96"/>
        <v>1</v>
      </c>
      <c r="CP41" s="260">
        <f t="shared" si="86"/>
        <v>1</v>
      </c>
      <c r="CR41" s="262">
        <v>3</v>
      </c>
      <c r="CS41" s="263">
        <v>1</v>
      </c>
      <c r="CT41" s="262">
        <v>1</v>
      </c>
      <c r="CU41" s="264">
        <v>1</v>
      </c>
      <c r="CV41" s="264"/>
      <c r="CW41" s="263"/>
      <c r="CX41" s="262"/>
      <c r="CY41" s="264" t="str">
        <f t="shared" si="87"/>
        <v/>
      </c>
      <c r="CZ41" s="264"/>
      <c r="DA41" s="264"/>
      <c r="DB41" s="264"/>
      <c r="DC41" s="264"/>
      <c r="DD41" s="264"/>
      <c r="DE41" s="264"/>
      <c r="DF41" s="264"/>
      <c r="DG41" s="264"/>
      <c r="DH41" s="262">
        <v>1</v>
      </c>
      <c r="DI41" s="264">
        <f t="shared" si="88"/>
        <v>1</v>
      </c>
      <c r="DJ41" s="264">
        <v>1</v>
      </c>
      <c r="DK41" s="264"/>
      <c r="DL41" s="264">
        <v>1</v>
      </c>
      <c r="DM41" s="264">
        <v>1</v>
      </c>
      <c r="DN41" s="264">
        <v>1</v>
      </c>
      <c r="DO41" s="264"/>
      <c r="DP41" s="264"/>
      <c r="DQ41" s="264">
        <v>1</v>
      </c>
      <c r="DR41" s="262"/>
      <c r="DS41" s="264" t="str">
        <f t="shared" si="89"/>
        <v/>
      </c>
      <c r="DT41" s="264"/>
      <c r="DU41" s="264"/>
      <c r="DV41" s="264"/>
      <c r="DW41" s="264"/>
      <c r="DX41" s="264"/>
      <c r="DY41" s="264"/>
      <c r="DZ41" s="264"/>
      <c r="EA41" s="264"/>
      <c r="EB41" s="262"/>
      <c r="EC41" s="264" t="str">
        <f t="shared" si="90"/>
        <v/>
      </c>
      <c r="ED41" s="264"/>
      <c r="EE41" s="264"/>
      <c r="EF41" s="264"/>
      <c r="EG41" s="264"/>
      <c r="EH41" s="264"/>
      <c r="EI41" s="264"/>
      <c r="EJ41" s="264"/>
      <c r="EK41" s="264"/>
      <c r="EL41" s="262">
        <v>1</v>
      </c>
      <c r="EM41" s="264">
        <f t="shared" si="45"/>
        <v>1</v>
      </c>
      <c r="EN41" s="264">
        <v>1</v>
      </c>
      <c r="EO41" s="264"/>
      <c r="EP41" s="264">
        <v>1</v>
      </c>
      <c r="EQ41" s="264">
        <v>1</v>
      </c>
      <c r="ER41" s="264">
        <v>1</v>
      </c>
      <c r="ES41" s="264"/>
      <c r="ET41" s="264"/>
      <c r="EU41" s="264"/>
      <c r="EV41" s="262"/>
      <c r="EW41" s="264" t="str">
        <f t="shared" si="91"/>
        <v/>
      </c>
      <c r="EX41" s="264"/>
      <c r="EY41" s="264"/>
      <c r="EZ41" s="264"/>
      <c r="FA41" s="264"/>
      <c r="FB41" s="264"/>
      <c r="FC41" s="264"/>
      <c r="FD41" s="264"/>
      <c r="FE41" s="264"/>
      <c r="FF41" s="265">
        <f t="shared" si="92"/>
        <v>0</v>
      </c>
      <c r="FG41" s="264">
        <f t="shared" si="93"/>
        <v>1</v>
      </c>
      <c r="FH41" s="264">
        <f t="shared" si="46"/>
        <v>0</v>
      </c>
      <c r="FI41" s="264">
        <f t="shared" si="47"/>
        <v>0</v>
      </c>
      <c r="FJ41" s="264">
        <f t="shared" si="94"/>
        <v>0</v>
      </c>
      <c r="FK41" s="264">
        <f t="shared" si="48"/>
        <v>0</v>
      </c>
      <c r="FL41" s="264">
        <v>2</v>
      </c>
      <c r="FM41" s="264">
        <v>2</v>
      </c>
      <c r="FN41" s="264">
        <v>1</v>
      </c>
      <c r="FO41" s="264">
        <v>2</v>
      </c>
      <c r="FP41" s="264">
        <v>2</v>
      </c>
      <c r="FQ41" s="264">
        <v>2</v>
      </c>
      <c r="FR41" s="264">
        <v>1</v>
      </c>
      <c r="FS41" s="264">
        <v>1</v>
      </c>
      <c r="FT41" s="264">
        <v>1</v>
      </c>
      <c r="FU41" s="264">
        <v>1</v>
      </c>
      <c r="FV41" s="264"/>
      <c r="FW41" s="264"/>
      <c r="FX41" s="264">
        <v>1</v>
      </c>
      <c r="FY41" s="264">
        <v>1</v>
      </c>
      <c r="FZ41" s="264">
        <f t="shared" si="49"/>
        <v>2</v>
      </c>
      <c r="GA41" s="264">
        <f t="shared" si="50"/>
        <v>2</v>
      </c>
      <c r="GB41" s="264">
        <f t="shared" si="51"/>
        <v>0</v>
      </c>
      <c r="GC41" s="264">
        <f t="shared" si="52"/>
        <v>2</v>
      </c>
      <c r="GD41" s="264">
        <f t="shared" si="53"/>
        <v>2</v>
      </c>
      <c r="GE41" s="264">
        <f t="shared" si="54"/>
        <v>2</v>
      </c>
      <c r="GF41" s="264">
        <f t="shared" si="55"/>
        <v>0</v>
      </c>
      <c r="GG41" s="264">
        <f t="shared" si="56"/>
        <v>0</v>
      </c>
      <c r="GH41" s="264">
        <f t="shared" si="57"/>
        <v>1</v>
      </c>
      <c r="GI41" s="78">
        <v>1</v>
      </c>
      <c r="GJ41" s="78"/>
      <c r="GK41" s="75"/>
      <c r="GL41" s="259">
        <v>4</v>
      </c>
      <c r="GM41" s="260">
        <v>1</v>
      </c>
      <c r="GN41" s="260">
        <v>1</v>
      </c>
      <c r="GO41" s="260">
        <v>1</v>
      </c>
      <c r="GP41" s="260">
        <v>1</v>
      </c>
      <c r="GQ41" s="260">
        <v>1</v>
      </c>
      <c r="GR41" s="260">
        <v>1</v>
      </c>
      <c r="GS41" s="260">
        <v>1</v>
      </c>
      <c r="GT41" s="260">
        <v>4</v>
      </c>
      <c r="GU41" s="260">
        <v>4</v>
      </c>
      <c r="GV41" s="260">
        <v>4</v>
      </c>
      <c r="GW41" s="260">
        <v>1</v>
      </c>
      <c r="GX41" s="260">
        <v>4</v>
      </c>
      <c r="GY41" s="260">
        <v>1</v>
      </c>
      <c r="GZ41" s="260" t="str">
        <f>VLOOKUP(BQ41,CARACT_PE!$A$2:$H$145,8,0)</f>
        <v>MEFM</v>
      </c>
    </row>
    <row r="42" spans="1:208" s="260" customFormat="1" ht="12.75" customHeight="1" x14ac:dyDescent="0.2">
      <c r="A42" s="259">
        <v>0</v>
      </c>
      <c r="B42" s="260">
        <v>0</v>
      </c>
      <c r="C42" s="260">
        <v>0</v>
      </c>
      <c r="D42" s="260">
        <v>0</v>
      </c>
      <c r="E42" s="260">
        <v>0</v>
      </c>
      <c r="F42" s="260">
        <v>0</v>
      </c>
      <c r="G42" s="260">
        <v>0</v>
      </c>
      <c r="H42" s="260">
        <v>1</v>
      </c>
      <c r="I42" s="260">
        <v>0</v>
      </c>
      <c r="J42" s="260">
        <v>1</v>
      </c>
      <c r="K42" s="260">
        <v>1</v>
      </c>
      <c r="L42" s="260">
        <v>0</v>
      </c>
      <c r="M42" s="260">
        <v>0</v>
      </c>
      <c r="N42" s="260">
        <v>1</v>
      </c>
      <c r="O42" s="260">
        <v>0</v>
      </c>
      <c r="P42" s="260">
        <v>0</v>
      </c>
      <c r="Q42" s="260">
        <v>0</v>
      </c>
      <c r="R42" s="260">
        <v>0</v>
      </c>
      <c r="S42" s="260">
        <v>0</v>
      </c>
      <c r="T42" s="260">
        <v>0</v>
      </c>
      <c r="U42" s="260">
        <v>0</v>
      </c>
      <c r="V42" s="260">
        <v>0</v>
      </c>
      <c r="W42" s="260">
        <v>0</v>
      </c>
      <c r="X42" s="260">
        <v>0</v>
      </c>
      <c r="Y42" s="260">
        <v>0</v>
      </c>
      <c r="Z42" s="260">
        <v>0</v>
      </c>
      <c r="AA42" s="260">
        <v>0</v>
      </c>
      <c r="AB42" s="260">
        <v>0</v>
      </c>
      <c r="AC42" s="260">
        <v>1</v>
      </c>
      <c r="AD42" s="260">
        <v>1</v>
      </c>
      <c r="AE42" s="260">
        <v>1</v>
      </c>
      <c r="AF42" s="260">
        <v>1</v>
      </c>
      <c r="AG42" s="260">
        <v>1</v>
      </c>
      <c r="AH42" s="260">
        <v>0</v>
      </c>
      <c r="AI42" s="260">
        <v>0</v>
      </c>
      <c r="AJ42" s="260">
        <v>0</v>
      </c>
      <c r="AK42" s="260">
        <v>0</v>
      </c>
      <c r="AL42" s="260">
        <v>0</v>
      </c>
      <c r="AM42" s="260">
        <v>0</v>
      </c>
      <c r="AN42" s="260">
        <v>0</v>
      </c>
      <c r="AO42" s="260">
        <v>0</v>
      </c>
      <c r="AP42" s="261">
        <v>0</v>
      </c>
      <c r="AQ42" s="260">
        <f t="shared" si="62"/>
        <v>0</v>
      </c>
      <c r="AR42" s="260">
        <f t="shared" si="63"/>
        <v>1</v>
      </c>
      <c r="AS42" s="260">
        <f t="shared" si="64"/>
        <v>0</v>
      </c>
      <c r="AT42" s="260">
        <f t="shared" si="65"/>
        <v>0</v>
      </c>
      <c r="AU42" s="260">
        <f t="shared" si="66"/>
        <v>1</v>
      </c>
      <c r="AV42" s="260">
        <f t="shared" si="67"/>
        <v>0</v>
      </c>
      <c r="AW42" s="259">
        <f t="shared" si="68"/>
        <v>1</v>
      </c>
      <c r="AX42" s="260">
        <f t="shared" si="69"/>
        <v>1</v>
      </c>
      <c r="AY42" s="260">
        <f t="shared" si="70"/>
        <v>1</v>
      </c>
      <c r="AZ42" s="260">
        <f t="shared" si="71"/>
        <v>1</v>
      </c>
      <c r="BA42" s="260">
        <f t="shared" si="72"/>
        <v>1</v>
      </c>
      <c r="BB42" s="260">
        <f t="shared" si="73"/>
        <v>0</v>
      </c>
      <c r="BC42" s="261">
        <f t="shared" si="74"/>
        <v>0</v>
      </c>
      <c r="BD42" s="259">
        <f t="shared" si="75"/>
        <v>1</v>
      </c>
      <c r="BE42" s="260">
        <f t="shared" si="76"/>
        <v>1</v>
      </c>
      <c r="BF42" s="261">
        <f t="shared" si="77"/>
        <v>5</v>
      </c>
      <c r="BG42" s="260">
        <f t="shared" si="78"/>
        <v>2</v>
      </c>
      <c r="BH42" s="260">
        <f t="shared" si="79"/>
        <v>1</v>
      </c>
      <c r="BI42" s="260">
        <f t="shared" si="80"/>
        <v>2</v>
      </c>
      <c r="BJ42" s="260">
        <f t="shared" si="81"/>
        <v>2</v>
      </c>
      <c r="BK42" s="260">
        <f t="shared" si="82"/>
        <v>1</v>
      </c>
      <c r="BL42" s="260">
        <f t="shared" si="83"/>
        <v>0</v>
      </c>
      <c r="BM42" s="260">
        <f t="shared" si="84"/>
        <v>1</v>
      </c>
      <c r="BN42" s="259">
        <v>0</v>
      </c>
      <c r="BO42" s="260">
        <v>1</v>
      </c>
      <c r="BP42" s="261">
        <v>0</v>
      </c>
      <c r="BQ42" s="259" t="s">
        <v>156</v>
      </c>
      <c r="BR42" s="260" t="s">
        <v>157</v>
      </c>
      <c r="BS42" s="260" t="s">
        <v>880</v>
      </c>
      <c r="BT42" s="260">
        <v>35</v>
      </c>
      <c r="BU42" s="260" t="s">
        <v>1092</v>
      </c>
      <c r="BV42" s="260">
        <v>9</v>
      </c>
      <c r="BW42" s="260" t="s">
        <v>45</v>
      </c>
      <c r="BX42" s="261" t="s">
        <v>675</v>
      </c>
      <c r="BY42" s="259">
        <f>VLOOKUP(BW42,PERT_NAT_EQB_2018!$B$4:$G$35,6,FALSE)</f>
        <v>1</v>
      </c>
      <c r="BZ42" s="260">
        <f>VLOOKUP(BW42,PERT_NAT_EQB_2018!$B$4:$G$35,3,FALSE)</f>
        <v>1</v>
      </c>
      <c r="CA42" s="260">
        <f>VLOOKUP(BW42,PERT_NAT_EQB_2018!$B$4:$G$35,4,FALSE)</f>
        <v>1</v>
      </c>
      <c r="CB42" s="260">
        <f>VLOOKUP(BW42,PERT_NAT_EQB_2018!$B$4:$G$35,5,FALSE)</f>
        <v>1</v>
      </c>
      <c r="CC42" s="260">
        <f>VLOOKUP(BW42,PERT_NAT_EQB_2018!$B$4:$G$35,2,FALSE)</f>
        <v>1</v>
      </c>
      <c r="CD42" s="259">
        <v>0</v>
      </c>
      <c r="CE42" s="260">
        <f>VLOOKUP(BQ42,CARACT_PE!$A$1:$N$145,COLUMN(CARACT_PE!N:N),FALSE)</f>
        <v>62</v>
      </c>
      <c r="CF42" s="260">
        <v>0</v>
      </c>
      <c r="CG42" s="259">
        <f>VLOOKUP(BX42,PERT_NAT_EQB_2021!$B$4:$G$81,6,FALSE)</f>
        <v>1</v>
      </c>
      <c r="CH42" s="260">
        <f>VLOOKUP(BX42,PERT_NAT_EQB_2021!$B$4:$G$81,3,FALSE)</f>
        <v>1</v>
      </c>
      <c r="CI42" s="260">
        <f>VLOOKUP(BX42,PERT_NAT_EQB_2021!$B$4:$G$81,4,FALSE)</f>
        <v>1</v>
      </c>
      <c r="CJ42" s="260">
        <f>VLOOKUP(BX42,PERT_NAT_EQB_2021!$B$4:$G$81,5,FALSE)</f>
        <v>1</v>
      </c>
      <c r="CK42" s="260">
        <f>VLOOKUP(BX42,PERT_NAT_EQB_2021!$B$4:$G$81,2,FALSE)</f>
        <v>1</v>
      </c>
      <c r="CL42" s="259">
        <f t="shared" si="85"/>
        <v>1</v>
      </c>
      <c r="CM42" s="260">
        <f t="shared" si="59"/>
        <v>1</v>
      </c>
      <c r="CN42" s="260">
        <f t="shared" si="95"/>
        <v>1</v>
      </c>
      <c r="CO42" s="260">
        <f t="shared" si="96"/>
        <v>1</v>
      </c>
      <c r="CP42" s="260">
        <f t="shared" si="86"/>
        <v>1</v>
      </c>
      <c r="CR42" s="262">
        <v>4</v>
      </c>
      <c r="CS42" s="263">
        <v>1</v>
      </c>
      <c r="CT42" s="262">
        <v>0</v>
      </c>
      <c r="CU42" s="264">
        <v>1</v>
      </c>
      <c r="CV42" s="264">
        <v>1</v>
      </c>
      <c r="CW42" s="263"/>
      <c r="CX42" s="262"/>
      <c r="CY42" s="264" t="str">
        <f t="shared" si="87"/>
        <v/>
      </c>
      <c r="CZ42" s="264"/>
      <c r="DA42" s="264"/>
      <c r="DB42" s="264"/>
      <c r="DC42" s="264"/>
      <c r="DD42" s="264"/>
      <c r="DE42" s="264"/>
      <c r="DF42" s="264"/>
      <c r="DG42" s="264"/>
      <c r="DH42" s="262">
        <v>1</v>
      </c>
      <c r="DI42" s="264" t="str">
        <f t="shared" si="88"/>
        <v/>
      </c>
      <c r="DJ42" s="264">
        <v>1</v>
      </c>
      <c r="DK42" s="264"/>
      <c r="DL42" s="264">
        <v>1</v>
      </c>
      <c r="DM42" s="264">
        <v>1</v>
      </c>
      <c r="DN42" s="264">
        <v>1</v>
      </c>
      <c r="DO42" s="264">
        <v>1</v>
      </c>
      <c r="DP42" s="264"/>
      <c r="DQ42" s="264"/>
      <c r="DR42" s="262"/>
      <c r="DS42" s="264" t="str">
        <f t="shared" si="89"/>
        <v/>
      </c>
      <c r="DT42" s="264"/>
      <c r="DU42" s="264"/>
      <c r="DV42" s="264"/>
      <c r="DW42" s="264"/>
      <c r="DX42" s="264"/>
      <c r="DY42" s="264"/>
      <c r="DZ42" s="264"/>
      <c r="EA42" s="264"/>
      <c r="EB42" s="262"/>
      <c r="EC42" s="264" t="str">
        <f t="shared" si="90"/>
        <v/>
      </c>
      <c r="ED42" s="264"/>
      <c r="EE42" s="264"/>
      <c r="EF42" s="264"/>
      <c r="EG42" s="264"/>
      <c r="EH42" s="264"/>
      <c r="EI42" s="264"/>
      <c r="EJ42" s="264"/>
      <c r="EK42" s="264"/>
      <c r="EL42" s="262">
        <v>1</v>
      </c>
      <c r="EM42" s="264" t="str">
        <f t="shared" si="45"/>
        <v/>
      </c>
      <c r="EN42" s="264">
        <v>1</v>
      </c>
      <c r="EO42" s="264">
        <v>1</v>
      </c>
      <c r="EP42" s="264">
        <v>1</v>
      </c>
      <c r="EQ42" s="264">
        <v>1</v>
      </c>
      <c r="ER42" s="264">
        <v>1</v>
      </c>
      <c r="ES42" s="264"/>
      <c r="ET42" s="264"/>
      <c r="EU42" s="264"/>
      <c r="EV42" s="262"/>
      <c r="EW42" s="264" t="str">
        <f t="shared" si="91"/>
        <v/>
      </c>
      <c r="EX42" s="264"/>
      <c r="EY42" s="264"/>
      <c r="EZ42" s="264"/>
      <c r="FA42" s="264"/>
      <c r="FB42" s="264"/>
      <c r="FC42" s="264"/>
      <c r="FD42" s="264"/>
      <c r="FE42" s="264"/>
      <c r="FF42" s="265">
        <f t="shared" si="92"/>
        <v>0</v>
      </c>
      <c r="FG42" s="264">
        <f t="shared" si="93"/>
        <v>1</v>
      </c>
      <c r="FH42" s="264">
        <f t="shared" si="46"/>
        <v>0</v>
      </c>
      <c r="FI42" s="264">
        <f t="shared" si="47"/>
        <v>0</v>
      </c>
      <c r="FJ42" s="264">
        <f t="shared" si="94"/>
        <v>0</v>
      </c>
      <c r="FK42" s="264">
        <f t="shared" si="48"/>
        <v>0</v>
      </c>
      <c r="FL42" s="264">
        <v>2</v>
      </c>
      <c r="FM42" s="264">
        <v>2</v>
      </c>
      <c r="FN42" s="264">
        <v>1</v>
      </c>
      <c r="FO42" s="264">
        <v>2</v>
      </c>
      <c r="FP42" s="264">
        <v>2</v>
      </c>
      <c r="FQ42" s="264">
        <v>2</v>
      </c>
      <c r="FR42" s="264">
        <v>1</v>
      </c>
      <c r="FS42" s="264">
        <v>1</v>
      </c>
      <c r="FT42" s="264"/>
      <c r="FU42" s="264"/>
      <c r="FV42" s="264"/>
      <c r="FW42" s="264"/>
      <c r="FX42" s="264"/>
      <c r="FY42" s="264"/>
      <c r="FZ42" s="264">
        <f t="shared" ref="FZ42:FZ60" si="97">SUM(CX42,DH42,DR42,EB42,EL42,EV42)</f>
        <v>2</v>
      </c>
      <c r="GA42" s="264">
        <f t="shared" ref="GA42:GA60" si="98">SUM(CY42,DI42,DS42,EC42,EM42,EW42)</f>
        <v>0</v>
      </c>
      <c r="GB42" s="264">
        <f t="shared" si="51"/>
        <v>1</v>
      </c>
      <c r="GC42" s="264">
        <f t="shared" si="52"/>
        <v>2</v>
      </c>
      <c r="GD42" s="264">
        <f t="shared" si="53"/>
        <v>2</v>
      </c>
      <c r="GE42" s="264">
        <f t="shared" si="54"/>
        <v>2</v>
      </c>
      <c r="GF42" s="264">
        <f t="shared" si="55"/>
        <v>1</v>
      </c>
      <c r="GG42" s="264">
        <f t="shared" si="56"/>
        <v>0</v>
      </c>
      <c r="GH42" s="264">
        <f t="shared" si="57"/>
        <v>0</v>
      </c>
      <c r="GI42" s="78"/>
      <c r="GJ42" s="78"/>
      <c r="GK42" s="75"/>
      <c r="GL42" s="259">
        <v>4</v>
      </c>
      <c r="GM42" s="260">
        <v>1</v>
      </c>
      <c r="GN42" s="260">
        <v>1</v>
      </c>
      <c r="GO42" s="260">
        <v>1</v>
      </c>
      <c r="GP42" s="260">
        <v>1</v>
      </c>
      <c r="GQ42" s="260">
        <v>1</v>
      </c>
      <c r="GR42" s="260">
        <v>1</v>
      </c>
      <c r="GS42" s="260">
        <v>1</v>
      </c>
      <c r="GZ42" s="260" t="str">
        <f>VLOOKUP(BQ42,CARACT_PE!$A$2:$H$145,8,0)</f>
        <v>MEFM</v>
      </c>
    </row>
    <row r="43" spans="1:208" s="260" customFormat="1" ht="12.75" customHeight="1" x14ac:dyDescent="0.2">
      <c r="A43" s="259">
        <v>1</v>
      </c>
      <c r="B43" s="260">
        <v>1</v>
      </c>
      <c r="C43" s="260">
        <v>1</v>
      </c>
      <c r="D43" s="260">
        <v>0</v>
      </c>
      <c r="E43" s="260">
        <v>0</v>
      </c>
      <c r="F43" s="260">
        <v>0</v>
      </c>
      <c r="G43" s="260">
        <v>1</v>
      </c>
      <c r="H43" s="260">
        <v>0</v>
      </c>
      <c r="I43" s="260">
        <v>0</v>
      </c>
      <c r="J43" s="260">
        <v>0</v>
      </c>
      <c r="K43" s="260">
        <v>0</v>
      </c>
      <c r="L43" s="260">
        <v>0</v>
      </c>
      <c r="M43" s="260">
        <v>0</v>
      </c>
      <c r="N43" s="260">
        <v>0</v>
      </c>
      <c r="O43" s="260">
        <v>0</v>
      </c>
      <c r="P43" s="260">
        <v>0</v>
      </c>
      <c r="Q43" s="260">
        <v>0</v>
      </c>
      <c r="R43" s="260">
        <v>0</v>
      </c>
      <c r="S43" s="260">
        <v>0</v>
      </c>
      <c r="T43" s="210">
        <v>1</v>
      </c>
      <c r="U43" s="260">
        <v>0</v>
      </c>
      <c r="V43" s="260">
        <v>1</v>
      </c>
      <c r="W43" s="260">
        <v>0</v>
      </c>
      <c r="X43" s="260">
        <v>1</v>
      </c>
      <c r="Y43" s="260">
        <v>1</v>
      </c>
      <c r="Z43" s="260">
        <v>1</v>
      </c>
      <c r="AA43" s="260">
        <v>0</v>
      </c>
      <c r="AB43" s="260">
        <v>0</v>
      </c>
      <c r="AC43" s="260">
        <v>0</v>
      </c>
      <c r="AD43" s="260">
        <v>0</v>
      </c>
      <c r="AE43" s="260">
        <v>0</v>
      </c>
      <c r="AF43" s="260">
        <v>0</v>
      </c>
      <c r="AG43" s="260">
        <v>0</v>
      </c>
      <c r="AH43" s="260">
        <v>0</v>
      </c>
      <c r="AI43" s="260">
        <v>0</v>
      </c>
      <c r="AJ43" s="260">
        <v>0</v>
      </c>
      <c r="AK43" s="260">
        <v>0</v>
      </c>
      <c r="AL43" s="260">
        <v>0</v>
      </c>
      <c r="AM43" s="260">
        <v>0</v>
      </c>
      <c r="AN43" s="260">
        <v>0</v>
      </c>
      <c r="AO43" s="260">
        <v>0</v>
      </c>
      <c r="AP43" s="261">
        <v>0</v>
      </c>
      <c r="AQ43" s="260">
        <f t="shared" si="62"/>
        <v>1</v>
      </c>
      <c r="AR43" s="260">
        <f t="shared" si="63"/>
        <v>0</v>
      </c>
      <c r="AS43" s="260">
        <f t="shared" si="64"/>
        <v>0</v>
      </c>
      <c r="AT43" s="260">
        <f t="shared" si="65"/>
        <v>1</v>
      </c>
      <c r="AU43" s="260">
        <f t="shared" si="66"/>
        <v>0</v>
      </c>
      <c r="AV43" s="260">
        <f t="shared" si="67"/>
        <v>0</v>
      </c>
      <c r="AW43" s="259">
        <f t="shared" si="68"/>
        <v>1</v>
      </c>
      <c r="AX43" s="260">
        <f t="shared" si="69"/>
        <v>0</v>
      </c>
      <c r="AY43" s="260">
        <f t="shared" si="70"/>
        <v>1</v>
      </c>
      <c r="AZ43" s="260">
        <f t="shared" si="71"/>
        <v>1</v>
      </c>
      <c r="BA43" s="260">
        <f t="shared" si="72"/>
        <v>1</v>
      </c>
      <c r="BB43" s="260">
        <f t="shared" si="73"/>
        <v>1</v>
      </c>
      <c r="BC43" s="261">
        <f t="shared" si="74"/>
        <v>0</v>
      </c>
      <c r="BD43" s="259">
        <f t="shared" si="75"/>
        <v>1</v>
      </c>
      <c r="BE43" s="260">
        <f t="shared" si="76"/>
        <v>1</v>
      </c>
      <c r="BF43" s="261">
        <f t="shared" si="77"/>
        <v>5</v>
      </c>
      <c r="BG43" s="260">
        <f t="shared" si="78"/>
        <v>2</v>
      </c>
      <c r="BH43" s="260">
        <f t="shared" si="79"/>
        <v>1</v>
      </c>
      <c r="BI43" s="260">
        <f t="shared" si="80"/>
        <v>2</v>
      </c>
      <c r="BJ43" s="260">
        <f t="shared" si="81"/>
        <v>1</v>
      </c>
      <c r="BK43" s="260">
        <f t="shared" si="82"/>
        <v>1</v>
      </c>
      <c r="BL43" s="260">
        <f t="shared" si="83"/>
        <v>1</v>
      </c>
      <c r="BM43" s="260">
        <f t="shared" si="84"/>
        <v>1</v>
      </c>
      <c r="BN43" s="259">
        <v>0</v>
      </c>
      <c r="BO43" s="260">
        <v>1</v>
      </c>
      <c r="BP43" s="261">
        <v>0</v>
      </c>
      <c r="BQ43" s="259" t="s">
        <v>158</v>
      </c>
      <c r="BR43" s="260" t="s">
        <v>159</v>
      </c>
      <c r="BS43" s="260" t="s">
        <v>881</v>
      </c>
      <c r="BT43" s="260">
        <v>35</v>
      </c>
      <c r="BU43" s="260" t="s">
        <v>1092</v>
      </c>
      <c r="BV43" s="260">
        <v>9</v>
      </c>
      <c r="BW43" s="260" t="s">
        <v>45</v>
      </c>
      <c r="BX43" s="261" t="s">
        <v>675</v>
      </c>
      <c r="BY43" s="259">
        <f>VLOOKUP(BW43,PERT_NAT_EQB_2018!$B$4:$G$35,6,FALSE)</f>
        <v>1</v>
      </c>
      <c r="BZ43" s="260">
        <f>VLOOKUP(BW43,PERT_NAT_EQB_2018!$B$4:$G$35,3,FALSE)</f>
        <v>1</v>
      </c>
      <c r="CA43" s="260">
        <f>VLOOKUP(BW43,PERT_NAT_EQB_2018!$B$4:$G$35,4,FALSE)</f>
        <v>1</v>
      </c>
      <c r="CB43" s="260">
        <f>VLOOKUP(BW43,PERT_NAT_EQB_2018!$B$4:$G$35,5,FALSE)</f>
        <v>1</v>
      </c>
      <c r="CC43" s="260">
        <f>VLOOKUP(BW43,PERT_NAT_EQB_2018!$B$4:$G$35,2,FALSE)</f>
        <v>1</v>
      </c>
      <c r="CD43" s="173">
        <v>1</v>
      </c>
      <c r="CE43" s="260">
        <f>VLOOKUP(BQ43,CARACT_PE!$A$1:$N$145,COLUMN(CARACT_PE!N:N),FALSE)</f>
        <v>52</v>
      </c>
      <c r="CF43" s="260">
        <v>0</v>
      </c>
      <c r="CG43" s="259">
        <f>VLOOKUP(BX43,PERT_NAT_EQB_2021!$B$4:$G$81,6,FALSE)</f>
        <v>1</v>
      </c>
      <c r="CH43" s="260">
        <f>VLOOKUP(BX43,PERT_NAT_EQB_2021!$B$4:$G$81,3,FALSE)</f>
        <v>1</v>
      </c>
      <c r="CI43" s="260">
        <f>VLOOKUP(BX43,PERT_NAT_EQB_2021!$B$4:$G$81,4,FALSE)</f>
        <v>1</v>
      </c>
      <c r="CJ43" s="260">
        <f>VLOOKUP(BX43,PERT_NAT_EQB_2021!$B$4:$G$81,5,FALSE)</f>
        <v>1</v>
      </c>
      <c r="CK43" s="260">
        <f>VLOOKUP(BX43,PERT_NAT_EQB_2021!$B$4:$G$81,2,FALSE)</f>
        <v>1</v>
      </c>
      <c r="CL43" s="259">
        <f t="shared" si="85"/>
        <v>1</v>
      </c>
      <c r="CM43" s="260">
        <f t="shared" si="59"/>
        <v>0</v>
      </c>
      <c r="CN43" s="260">
        <f t="shared" si="95"/>
        <v>0</v>
      </c>
      <c r="CO43" s="260">
        <f t="shared" si="96"/>
        <v>0</v>
      </c>
      <c r="CP43" s="260">
        <f t="shared" si="86"/>
        <v>1</v>
      </c>
      <c r="CR43" s="262">
        <v>3</v>
      </c>
      <c r="CS43" s="263">
        <v>1</v>
      </c>
      <c r="CT43" s="262">
        <v>0</v>
      </c>
      <c r="CU43" s="264">
        <v>1</v>
      </c>
      <c r="CV43" s="264">
        <v>1</v>
      </c>
      <c r="CW43" s="263"/>
      <c r="CX43" s="262">
        <v>1</v>
      </c>
      <c r="CY43" s="264" t="str">
        <f t="shared" si="87"/>
        <v/>
      </c>
      <c r="CZ43" s="264">
        <v>1</v>
      </c>
      <c r="DA43" s="264"/>
      <c r="DB43" s="264">
        <v>1</v>
      </c>
      <c r="DC43" s="264">
        <v>1</v>
      </c>
      <c r="DD43" s="264">
        <v>1</v>
      </c>
      <c r="DE43" s="264"/>
      <c r="DF43" s="264"/>
      <c r="DG43" s="264"/>
      <c r="DH43" s="262"/>
      <c r="DI43" s="264" t="str">
        <f t="shared" si="88"/>
        <v/>
      </c>
      <c r="DJ43" s="264"/>
      <c r="DK43" s="264"/>
      <c r="DL43" s="264"/>
      <c r="DM43" s="264"/>
      <c r="DN43" s="264"/>
      <c r="DO43" s="264"/>
      <c r="DP43" s="264"/>
      <c r="DQ43" s="264"/>
      <c r="DR43" s="262"/>
      <c r="DS43" s="264" t="str">
        <f t="shared" si="89"/>
        <v/>
      </c>
      <c r="DT43" s="264"/>
      <c r="DU43" s="264"/>
      <c r="DV43" s="264"/>
      <c r="DW43" s="264"/>
      <c r="DX43" s="264"/>
      <c r="DY43" s="264"/>
      <c r="DZ43" s="264"/>
      <c r="EA43" s="264"/>
      <c r="EB43" s="262">
        <v>1</v>
      </c>
      <c r="EC43" s="264" t="str">
        <f t="shared" si="90"/>
        <v/>
      </c>
      <c r="ED43" s="264">
        <v>1</v>
      </c>
      <c r="EE43" s="264"/>
      <c r="EF43" s="264">
        <v>1</v>
      </c>
      <c r="EG43" s="264">
        <v>1</v>
      </c>
      <c r="EH43" s="264">
        <v>1</v>
      </c>
      <c r="EI43" s="264">
        <v>1</v>
      </c>
      <c r="EJ43" s="264"/>
      <c r="EK43" s="264"/>
      <c r="EL43" s="262"/>
      <c r="EM43" s="264" t="str">
        <f t="shared" si="45"/>
        <v/>
      </c>
      <c r="EN43" s="264"/>
      <c r="EO43" s="264"/>
      <c r="EP43" s="264"/>
      <c r="EQ43" s="264"/>
      <c r="ER43" s="264"/>
      <c r="ES43" s="264"/>
      <c r="ET43" s="264"/>
      <c r="EU43" s="264"/>
      <c r="EV43" s="262"/>
      <c r="EW43" s="264" t="str">
        <f t="shared" si="91"/>
        <v/>
      </c>
      <c r="EX43" s="264"/>
      <c r="EY43" s="264"/>
      <c r="EZ43" s="264"/>
      <c r="FA43" s="264"/>
      <c r="FB43" s="264"/>
      <c r="FC43" s="264"/>
      <c r="FD43" s="264"/>
      <c r="FE43" s="264"/>
      <c r="FF43" s="265">
        <f t="shared" si="92"/>
        <v>1</v>
      </c>
      <c r="FG43" s="264">
        <f t="shared" si="93"/>
        <v>0</v>
      </c>
      <c r="FH43" s="264">
        <f t="shared" si="46"/>
        <v>0</v>
      </c>
      <c r="FI43" s="264">
        <f t="shared" si="47"/>
        <v>1</v>
      </c>
      <c r="FJ43" s="264">
        <f t="shared" si="94"/>
        <v>0</v>
      </c>
      <c r="FK43" s="264">
        <f t="shared" si="48"/>
        <v>0</v>
      </c>
      <c r="FL43" s="264">
        <v>2</v>
      </c>
      <c r="FM43" s="264">
        <v>2</v>
      </c>
      <c r="FN43" s="264">
        <v>1</v>
      </c>
      <c r="FO43" s="264">
        <v>2</v>
      </c>
      <c r="FP43" s="264">
        <v>2</v>
      </c>
      <c r="FQ43" s="264">
        <v>2</v>
      </c>
      <c r="FR43" s="264">
        <v>1</v>
      </c>
      <c r="FS43" s="264">
        <v>1</v>
      </c>
      <c r="FT43" s="264"/>
      <c r="FU43" s="264"/>
      <c r="FV43" s="264"/>
      <c r="FW43" s="264"/>
      <c r="FX43" s="264"/>
      <c r="FY43" s="264"/>
      <c r="FZ43" s="264">
        <f t="shared" si="97"/>
        <v>2</v>
      </c>
      <c r="GA43" s="264">
        <f t="shared" si="98"/>
        <v>0</v>
      </c>
      <c r="GB43" s="264">
        <f t="shared" si="51"/>
        <v>0</v>
      </c>
      <c r="GC43" s="264">
        <f t="shared" si="52"/>
        <v>2</v>
      </c>
      <c r="GD43" s="264">
        <f t="shared" si="53"/>
        <v>2</v>
      </c>
      <c r="GE43" s="264">
        <f t="shared" si="54"/>
        <v>2</v>
      </c>
      <c r="GF43" s="264">
        <f t="shared" si="55"/>
        <v>1</v>
      </c>
      <c r="GG43" s="264">
        <f t="shared" si="56"/>
        <v>0</v>
      </c>
      <c r="GH43" s="264">
        <f t="shared" si="57"/>
        <v>0</v>
      </c>
      <c r="GI43" s="78"/>
      <c r="GJ43" s="78"/>
      <c r="GK43" s="75" t="s">
        <v>1116</v>
      </c>
      <c r="GL43" s="259">
        <v>4</v>
      </c>
      <c r="GM43" s="260">
        <v>1</v>
      </c>
      <c r="GN43" s="260">
        <v>1</v>
      </c>
      <c r="GO43" s="260">
        <v>1</v>
      </c>
      <c r="GP43" s="260">
        <v>1</v>
      </c>
      <c r="GQ43" s="260">
        <v>1</v>
      </c>
      <c r="GR43" s="260">
        <v>1</v>
      </c>
      <c r="GS43" s="260">
        <v>1</v>
      </c>
      <c r="GZ43" s="260" t="str">
        <f>VLOOKUP(BQ43,CARACT_PE!$A$2:$H$145,8,0)</f>
        <v>MEFM</v>
      </c>
    </row>
    <row r="44" spans="1:208" s="260" customFormat="1" ht="12.75" customHeight="1" x14ac:dyDescent="0.2">
      <c r="A44" s="259">
        <v>0</v>
      </c>
      <c r="B44" s="260">
        <v>0</v>
      </c>
      <c r="C44" s="260">
        <v>0</v>
      </c>
      <c r="D44" s="260">
        <v>1</v>
      </c>
      <c r="E44" s="260">
        <v>0</v>
      </c>
      <c r="F44" s="260">
        <v>0</v>
      </c>
      <c r="G44" s="260">
        <v>0</v>
      </c>
      <c r="H44" s="260">
        <v>1</v>
      </c>
      <c r="I44" s="260">
        <v>0</v>
      </c>
      <c r="J44" s="260">
        <v>1</v>
      </c>
      <c r="K44" s="260">
        <v>1</v>
      </c>
      <c r="L44" s="260">
        <v>0</v>
      </c>
      <c r="M44" s="260">
        <v>0</v>
      </c>
      <c r="N44" s="260">
        <v>0</v>
      </c>
      <c r="O44" s="260">
        <v>0</v>
      </c>
      <c r="P44" s="260">
        <v>0</v>
      </c>
      <c r="Q44" s="260">
        <v>0</v>
      </c>
      <c r="R44" s="260">
        <v>0</v>
      </c>
      <c r="S44" s="260">
        <v>0</v>
      </c>
      <c r="T44" s="260">
        <v>0</v>
      </c>
      <c r="U44" s="260">
        <v>0</v>
      </c>
      <c r="V44" s="260">
        <v>0</v>
      </c>
      <c r="W44" s="260">
        <v>0</v>
      </c>
      <c r="X44" s="260">
        <v>0</v>
      </c>
      <c r="Y44" s="260">
        <v>0</v>
      </c>
      <c r="Z44" s="260">
        <v>0</v>
      </c>
      <c r="AA44" s="260">
        <v>0</v>
      </c>
      <c r="AB44" s="260">
        <v>0</v>
      </c>
      <c r="AC44" s="260">
        <v>0</v>
      </c>
      <c r="AD44" s="260">
        <v>0</v>
      </c>
      <c r="AE44" s="260">
        <v>0</v>
      </c>
      <c r="AF44" s="260">
        <v>0</v>
      </c>
      <c r="AG44" s="260">
        <v>0</v>
      </c>
      <c r="AH44" s="260">
        <v>0</v>
      </c>
      <c r="AI44" s="260">
        <v>0</v>
      </c>
      <c r="AJ44" s="260">
        <v>0</v>
      </c>
      <c r="AK44" s="260">
        <v>0</v>
      </c>
      <c r="AL44" s="260">
        <v>0</v>
      </c>
      <c r="AM44" s="260">
        <v>0</v>
      </c>
      <c r="AN44" s="260">
        <v>0</v>
      </c>
      <c r="AO44" s="260">
        <v>0</v>
      </c>
      <c r="AP44" s="261">
        <v>0</v>
      </c>
      <c r="AQ44" s="260">
        <f t="shared" si="62"/>
        <v>1</v>
      </c>
      <c r="AR44" s="260">
        <f t="shared" si="63"/>
        <v>1</v>
      </c>
      <c r="AS44" s="260">
        <f t="shared" si="64"/>
        <v>0</v>
      </c>
      <c r="AT44" s="260">
        <f t="shared" si="65"/>
        <v>0</v>
      </c>
      <c r="AU44" s="260">
        <f t="shared" si="66"/>
        <v>0</v>
      </c>
      <c r="AV44" s="260">
        <f t="shared" si="67"/>
        <v>0</v>
      </c>
      <c r="AW44" s="259">
        <f t="shared" si="68"/>
        <v>0</v>
      </c>
      <c r="AX44" s="260">
        <f t="shared" si="69"/>
        <v>0</v>
      </c>
      <c r="AY44" s="260">
        <f t="shared" si="70"/>
        <v>0</v>
      </c>
      <c r="AZ44" s="260">
        <f t="shared" si="71"/>
        <v>0</v>
      </c>
      <c r="BA44" s="260">
        <f t="shared" si="72"/>
        <v>0</v>
      </c>
      <c r="BB44" s="260">
        <f t="shared" si="73"/>
        <v>0</v>
      </c>
      <c r="BC44" s="261">
        <f t="shared" si="74"/>
        <v>0</v>
      </c>
      <c r="BD44" s="259">
        <f t="shared" si="75"/>
        <v>0</v>
      </c>
      <c r="BE44" s="260">
        <f t="shared" si="76"/>
        <v>0</v>
      </c>
      <c r="BF44" s="261">
        <f t="shared" si="77"/>
        <v>0</v>
      </c>
      <c r="BG44" s="260">
        <f t="shared" si="78"/>
        <v>1</v>
      </c>
      <c r="BH44" s="260">
        <f t="shared" si="79"/>
        <v>0</v>
      </c>
      <c r="BI44" s="260">
        <f t="shared" si="80"/>
        <v>1</v>
      </c>
      <c r="BJ44" s="260">
        <f t="shared" si="81"/>
        <v>2</v>
      </c>
      <c r="BK44" s="260">
        <f t="shared" si="82"/>
        <v>0</v>
      </c>
      <c r="BL44" s="260">
        <f t="shared" si="83"/>
        <v>0</v>
      </c>
      <c r="BM44" s="260">
        <f t="shared" si="84"/>
        <v>0</v>
      </c>
      <c r="BN44" s="259">
        <v>0</v>
      </c>
      <c r="BO44" s="260">
        <v>0</v>
      </c>
      <c r="BP44" s="261">
        <v>1</v>
      </c>
      <c r="BQ44" s="259" t="s">
        <v>160</v>
      </c>
      <c r="BR44" s="260" t="s">
        <v>161</v>
      </c>
      <c r="BS44" s="260" t="s">
        <v>882</v>
      </c>
      <c r="BT44" s="260">
        <v>35</v>
      </c>
      <c r="BU44" s="260" t="s">
        <v>1092</v>
      </c>
      <c r="BV44" s="260">
        <v>9</v>
      </c>
      <c r="BW44" s="260" t="s">
        <v>45</v>
      </c>
      <c r="BX44" s="261" t="s">
        <v>669</v>
      </c>
      <c r="BY44" s="259">
        <f>VLOOKUP(BW44,PERT_NAT_EQB_2018!$B$4:$G$35,6,FALSE)</f>
        <v>1</v>
      </c>
      <c r="BZ44" s="260">
        <f>VLOOKUP(BW44,PERT_NAT_EQB_2018!$B$4:$G$35,3,FALSE)</f>
        <v>1</v>
      </c>
      <c r="CA44" s="260">
        <f>VLOOKUP(BW44,PERT_NAT_EQB_2018!$B$4:$G$35,4,FALSE)</f>
        <v>1</v>
      </c>
      <c r="CB44" s="260">
        <f>VLOOKUP(BW44,PERT_NAT_EQB_2018!$B$4:$G$35,5,FALSE)</f>
        <v>1</v>
      </c>
      <c r="CC44" s="260">
        <f>VLOOKUP(BW44,PERT_NAT_EQB_2018!$B$4:$G$35,2,FALSE)</f>
        <v>1</v>
      </c>
      <c r="CD44" s="173">
        <v>1</v>
      </c>
      <c r="CE44" s="260">
        <f>VLOOKUP(BQ44,CARACT_PE!$A$1:$N$145,COLUMN(CARACT_PE!N:N),FALSE)</f>
        <v>151</v>
      </c>
      <c r="CF44" s="260">
        <v>0.4</v>
      </c>
      <c r="CG44" s="259">
        <f>VLOOKUP(BX44,PERT_NAT_EQB_2021!$B$4:$G$81,6,FALSE)</f>
        <v>1</v>
      </c>
      <c r="CH44" s="260">
        <f>VLOOKUP(BX44,PERT_NAT_EQB_2021!$B$4:$G$81,3,FALSE)</f>
        <v>1</v>
      </c>
      <c r="CI44" s="260">
        <f>VLOOKUP(BX44,PERT_NAT_EQB_2021!$B$4:$G$81,4,FALSE)</f>
        <v>0</v>
      </c>
      <c r="CJ44" s="260">
        <f>VLOOKUP(BX44,PERT_NAT_EQB_2021!$B$4:$G$81,5,FALSE)</f>
        <v>0</v>
      </c>
      <c r="CK44" s="260">
        <f>VLOOKUP(BX44,PERT_NAT_EQB_2021!$B$4:$G$81,2,FALSE)</f>
        <v>1</v>
      </c>
      <c r="CL44" s="259">
        <f t="shared" si="85"/>
        <v>1</v>
      </c>
      <c r="CM44" s="260">
        <f t="shared" si="59"/>
        <v>0</v>
      </c>
      <c r="CN44" s="260">
        <f t="shared" si="95"/>
        <v>0</v>
      </c>
      <c r="CO44" s="260">
        <f t="shared" si="96"/>
        <v>0</v>
      </c>
      <c r="CP44" s="260">
        <f t="shared" si="86"/>
        <v>1</v>
      </c>
      <c r="CR44" s="262">
        <v>3</v>
      </c>
      <c r="CS44" s="263">
        <v>0</v>
      </c>
      <c r="CT44" s="262">
        <v>0</v>
      </c>
      <c r="CU44" s="264">
        <v>0</v>
      </c>
      <c r="CV44" s="264"/>
      <c r="CW44" s="263">
        <v>1</v>
      </c>
      <c r="CX44" s="262">
        <v>1</v>
      </c>
      <c r="CY44" s="264" t="str">
        <f t="shared" si="87"/>
        <v/>
      </c>
      <c r="CZ44" s="264">
        <v>1</v>
      </c>
      <c r="DA44" s="264"/>
      <c r="DB44" s="264"/>
      <c r="DC44" s="264"/>
      <c r="DD44" s="264"/>
      <c r="DE44" s="264">
        <v>1</v>
      </c>
      <c r="DF44" s="264">
        <v>1</v>
      </c>
      <c r="DG44" s="264"/>
      <c r="DH44" s="262"/>
      <c r="DI44" s="264" t="str">
        <f t="shared" si="88"/>
        <v/>
      </c>
      <c r="DJ44" s="264"/>
      <c r="DK44" s="264"/>
      <c r="DL44" s="264"/>
      <c r="DM44" s="264"/>
      <c r="DN44" s="264"/>
      <c r="DO44" s="264"/>
      <c r="DP44" s="264"/>
      <c r="DQ44" s="264"/>
      <c r="DR44" s="262"/>
      <c r="DS44" s="264" t="str">
        <f t="shared" si="89"/>
        <v/>
      </c>
      <c r="DT44" s="264"/>
      <c r="DU44" s="264"/>
      <c r="DV44" s="264"/>
      <c r="DW44" s="264"/>
      <c r="DX44" s="264"/>
      <c r="DY44" s="264"/>
      <c r="DZ44" s="264"/>
      <c r="EA44" s="264"/>
      <c r="EB44" s="262"/>
      <c r="EC44" s="264" t="str">
        <f t="shared" si="90"/>
        <v/>
      </c>
      <c r="ED44" s="264"/>
      <c r="EE44" s="264"/>
      <c r="EF44" s="264"/>
      <c r="EG44" s="264"/>
      <c r="EH44" s="264"/>
      <c r="EI44" s="264"/>
      <c r="EJ44" s="264"/>
      <c r="EK44" s="264"/>
      <c r="EL44" s="262"/>
      <c r="EM44" s="264" t="str">
        <f t="shared" si="45"/>
        <v/>
      </c>
      <c r="EN44" s="264"/>
      <c r="EO44" s="264"/>
      <c r="EP44" s="264"/>
      <c r="EQ44" s="264"/>
      <c r="ER44" s="264"/>
      <c r="ES44" s="264"/>
      <c r="ET44" s="264"/>
      <c r="EU44" s="264"/>
      <c r="EV44" s="262"/>
      <c r="EW44" s="264" t="str">
        <f t="shared" si="91"/>
        <v/>
      </c>
      <c r="EX44" s="264"/>
      <c r="EY44" s="264"/>
      <c r="EZ44" s="264"/>
      <c r="FA44" s="264"/>
      <c r="FB44" s="264"/>
      <c r="FC44" s="264"/>
      <c r="FD44" s="264"/>
      <c r="FE44" s="264"/>
      <c r="FF44" s="265">
        <f t="shared" si="92"/>
        <v>1</v>
      </c>
      <c r="FG44" s="264">
        <f t="shared" si="93"/>
        <v>0</v>
      </c>
      <c r="FH44" s="264">
        <f t="shared" si="46"/>
        <v>0</v>
      </c>
      <c r="FI44" s="264">
        <f t="shared" si="47"/>
        <v>0</v>
      </c>
      <c r="FJ44" s="264">
        <f t="shared" si="94"/>
        <v>0</v>
      </c>
      <c r="FK44" s="264">
        <f t="shared" si="48"/>
        <v>0</v>
      </c>
      <c r="FL44" s="264">
        <v>1</v>
      </c>
      <c r="FM44" s="264">
        <v>1</v>
      </c>
      <c r="FN44" s="264">
        <v>0</v>
      </c>
      <c r="FO44" s="264">
        <v>0</v>
      </c>
      <c r="FP44" s="264">
        <v>0</v>
      </c>
      <c r="FQ44" s="264">
        <v>1</v>
      </c>
      <c r="FR44" s="264">
        <v>0</v>
      </c>
      <c r="FS44" s="264">
        <v>0</v>
      </c>
      <c r="FT44" s="264"/>
      <c r="FU44" s="264"/>
      <c r="FV44" s="264"/>
      <c r="FW44" s="264"/>
      <c r="FX44" s="264"/>
      <c r="FY44" s="264"/>
      <c r="FZ44" s="264">
        <f t="shared" si="97"/>
        <v>1</v>
      </c>
      <c r="GA44" s="264">
        <f t="shared" si="98"/>
        <v>0</v>
      </c>
      <c r="GB44" s="264">
        <f t="shared" si="51"/>
        <v>0</v>
      </c>
      <c r="GC44" s="264">
        <f t="shared" si="52"/>
        <v>0</v>
      </c>
      <c r="GD44" s="264">
        <f t="shared" si="53"/>
        <v>0</v>
      </c>
      <c r="GE44" s="264">
        <f t="shared" si="54"/>
        <v>0</v>
      </c>
      <c r="GF44" s="264">
        <f t="shared" si="55"/>
        <v>1</v>
      </c>
      <c r="GG44" s="264">
        <f t="shared" si="56"/>
        <v>1</v>
      </c>
      <c r="GH44" s="264">
        <f t="shared" si="57"/>
        <v>0</v>
      </c>
      <c r="GI44" s="78"/>
      <c r="GJ44" s="78"/>
      <c r="GK44" s="75" t="s">
        <v>1110</v>
      </c>
      <c r="GL44" s="259">
        <v>4</v>
      </c>
      <c r="GM44" s="260">
        <v>1</v>
      </c>
      <c r="GN44" s="260">
        <v>1</v>
      </c>
      <c r="GO44" s="260">
        <v>1</v>
      </c>
      <c r="GP44" s="260">
        <v>1</v>
      </c>
      <c r="GQ44" s="260">
        <v>1</v>
      </c>
      <c r="GR44" s="260">
        <v>1</v>
      </c>
      <c r="GS44" s="260">
        <v>1</v>
      </c>
      <c r="GZ44" s="260" t="str">
        <f>VLOOKUP(BQ44,CARACT_PE!$A$2:$H$145,8,0)</f>
        <v>MEFM</v>
      </c>
    </row>
    <row r="45" spans="1:208" s="260" customFormat="1" ht="12.75" customHeight="1" x14ac:dyDescent="0.2">
      <c r="A45" s="259">
        <v>0</v>
      </c>
      <c r="B45" s="260">
        <v>0</v>
      </c>
      <c r="C45" s="260">
        <v>0</v>
      </c>
      <c r="D45" s="260">
        <v>0</v>
      </c>
      <c r="E45" s="260">
        <v>0</v>
      </c>
      <c r="F45" s="260">
        <v>0</v>
      </c>
      <c r="G45" s="260">
        <v>0</v>
      </c>
      <c r="H45" s="260">
        <v>0</v>
      </c>
      <c r="I45" s="260">
        <v>0</v>
      </c>
      <c r="J45" s="260">
        <v>0</v>
      </c>
      <c r="K45" s="260">
        <v>0</v>
      </c>
      <c r="L45" s="260">
        <v>0</v>
      </c>
      <c r="M45" s="260">
        <v>0</v>
      </c>
      <c r="N45" s="260">
        <v>0</v>
      </c>
      <c r="O45" s="260">
        <v>1</v>
      </c>
      <c r="P45" s="260">
        <v>0</v>
      </c>
      <c r="Q45" s="260">
        <v>1</v>
      </c>
      <c r="R45" s="260">
        <v>1</v>
      </c>
      <c r="S45" s="260">
        <v>0</v>
      </c>
      <c r="T45" s="260">
        <v>1</v>
      </c>
      <c r="U45" s="260">
        <v>0</v>
      </c>
      <c r="V45" s="260">
        <v>0</v>
      </c>
      <c r="W45" s="260">
        <v>0</v>
      </c>
      <c r="X45" s="260">
        <v>0</v>
      </c>
      <c r="Y45" s="260">
        <v>0</v>
      </c>
      <c r="Z45" s="260">
        <v>0</v>
      </c>
      <c r="AA45" s="260">
        <v>0</v>
      </c>
      <c r="AB45" s="260">
        <v>0</v>
      </c>
      <c r="AC45" s="260">
        <v>0</v>
      </c>
      <c r="AD45" s="260">
        <v>0</v>
      </c>
      <c r="AE45" s="260">
        <v>0</v>
      </c>
      <c r="AF45" s="260">
        <v>0</v>
      </c>
      <c r="AG45" s="260">
        <v>0</v>
      </c>
      <c r="AH45" s="260">
        <v>0</v>
      </c>
      <c r="AI45" s="260">
        <v>0</v>
      </c>
      <c r="AJ45" s="260">
        <v>1</v>
      </c>
      <c r="AK45" s="260">
        <v>0</v>
      </c>
      <c r="AL45" s="260">
        <v>1</v>
      </c>
      <c r="AM45" s="260">
        <v>1</v>
      </c>
      <c r="AN45" s="260">
        <v>1</v>
      </c>
      <c r="AO45" s="260">
        <v>0</v>
      </c>
      <c r="AP45" s="261">
        <v>1</v>
      </c>
      <c r="AQ45" s="260">
        <f t="shared" si="62"/>
        <v>0</v>
      </c>
      <c r="AR45" s="260">
        <f t="shared" si="63"/>
        <v>0</v>
      </c>
      <c r="AS45" s="260">
        <f t="shared" si="64"/>
        <v>1</v>
      </c>
      <c r="AT45" s="260">
        <f t="shared" si="65"/>
        <v>0</v>
      </c>
      <c r="AU45" s="260">
        <f t="shared" si="66"/>
        <v>0</v>
      </c>
      <c r="AV45" s="260">
        <f t="shared" si="67"/>
        <v>1</v>
      </c>
      <c r="AW45" s="259">
        <f t="shared" si="68"/>
        <v>2</v>
      </c>
      <c r="AX45" s="260">
        <f t="shared" si="69"/>
        <v>0</v>
      </c>
      <c r="AY45" s="260">
        <f t="shared" si="70"/>
        <v>2</v>
      </c>
      <c r="AZ45" s="260">
        <f t="shared" si="71"/>
        <v>2</v>
      </c>
      <c r="BA45" s="260">
        <f t="shared" si="72"/>
        <v>1</v>
      </c>
      <c r="BB45" s="260">
        <f t="shared" si="73"/>
        <v>1</v>
      </c>
      <c r="BC45" s="261">
        <f t="shared" si="74"/>
        <v>1</v>
      </c>
      <c r="BD45" s="259">
        <f t="shared" si="75"/>
        <v>2</v>
      </c>
      <c r="BE45" s="260">
        <f t="shared" si="76"/>
        <v>2</v>
      </c>
      <c r="BF45" s="261">
        <f t="shared" si="77"/>
        <v>9</v>
      </c>
      <c r="BG45" s="260">
        <f t="shared" si="78"/>
        <v>2</v>
      </c>
      <c r="BH45" s="260">
        <f t="shared" si="79"/>
        <v>0</v>
      </c>
      <c r="BI45" s="260">
        <f t="shared" si="80"/>
        <v>2</v>
      </c>
      <c r="BJ45" s="260">
        <f t="shared" si="81"/>
        <v>2</v>
      </c>
      <c r="BK45" s="260">
        <f t="shared" si="82"/>
        <v>1</v>
      </c>
      <c r="BL45" s="260">
        <f t="shared" si="83"/>
        <v>1</v>
      </c>
      <c r="BM45" s="260">
        <f t="shared" si="84"/>
        <v>1</v>
      </c>
      <c r="BN45" s="259">
        <v>1</v>
      </c>
      <c r="BO45" s="260">
        <v>0</v>
      </c>
      <c r="BP45" s="261">
        <v>0</v>
      </c>
      <c r="BQ45" s="259" t="s">
        <v>163</v>
      </c>
      <c r="BR45" s="260" t="s">
        <v>164</v>
      </c>
      <c r="BS45" s="260" t="s">
        <v>883</v>
      </c>
      <c r="BT45" s="260">
        <v>35</v>
      </c>
      <c r="BU45" s="260" t="s">
        <v>1092</v>
      </c>
      <c r="BV45" s="260">
        <v>9</v>
      </c>
      <c r="BW45" s="260" t="s">
        <v>45</v>
      </c>
      <c r="BX45" s="261" t="s">
        <v>674</v>
      </c>
      <c r="BY45" s="259">
        <f>VLOOKUP(BW45,PERT_NAT_EQB_2018!$B$4:$G$35,6,FALSE)</f>
        <v>1</v>
      </c>
      <c r="BZ45" s="260">
        <f>VLOOKUP(BW45,PERT_NAT_EQB_2018!$B$4:$G$35,3,FALSE)</f>
        <v>1</v>
      </c>
      <c r="CA45" s="260">
        <f>VLOOKUP(BW45,PERT_NAT_EQB_2018!$B$4:$G$35,4,FALSE)</f>
        <v>1</v>
      </c>
      <c r="CB45" s="260">
        <f>VLOOKUP(BW45,PERT_NAT_EQB_2018!$B$4:$G$35,5,FALSE)</f>
        <v>1</v>
      </c>
      <c r="CC45" s="260">
        <f>VLOOKUP(BW45,PERT_NAT_EQB_2018!$B$4:$G$35,2,FALSE)</f>
        <v>1</v>
      </c>
      <c r="CD45" s="173">
        <v>1</v>
      </c>
      <c r="CE45" s="260">
        <f>VLOOKUP(BQ45,CARACT_PE!$A$1:$N$145,COLUMN(CARACT_PE!N:N),FALSE)</f>
        <v>156</v>
      </c>
      <c r="CF45" s="260">
        <v>0</v>
      </c>
      <c r="CG45" s="259">
        <f>VLOOKUP(BX45,PERT_NAT_EQB_2021!$B$4:$G$81,6,FALSE)</f>
        <v>1</v>
      </c>
      <c r="CH45" s="260">
        <f>VLOOKUP(BX45,PERT_NAT_EQB_2021!$B$4:$G$81,3,FALSE)</f>
        <v>1</v>
      </c>
      <c r="CI45" s="260">
        <f>VLOOKUP(BX45,PERT_NAT_EQB_2021!$B$4:$G$81,4,FALSE)</f>
        <v>1</v>
      </c>
      <c r="CJ45" s="260">
        <f>VLOOKUP(BX45,PERT_NAT_EQB_2021!$B$4:$G$81,5,FALSE)</f>
        <v>1</v>
      </c>
      <c r="CK45" s="260">
        <f>VLOOKUP(BX45,PERT_NAT_EQB_2021!$B$4:$G$81,2,FALSE)</f>
        <v>1</v>
      </c>
      <c r="CL45" s="259">
        <f t="shared" si="85"/>
        <v>1</v>
      </c>
      <c r="CM45" s="260">
        <f t="shared" si="59"/>
        <v>0</v>
      </c>
      <c r="CN45" s="260">
        <f t="shared" si="95"/>
        <v>0</v>
      </c>
      <c r="CO45" s="260">
        <f t="shared" si="96"/>
        <v>0</v>
      </c>
      <c r="CP45" s="260">
        <f t="shared" si="86"/>
        <v>1</v>
      </c>
      <c r="CR45" s="262">
        <v>3</v>
      </c>
      <c r="CS45" s="263">
        <v>0</v>
      </c>
      <c r="CT45" s="262">
        <v>1</v>
      </c>
      <c r="CU45" s="264">
        <v>0</v>
      </c>
      <c r="CV45" s="264"/>
      <c r="CW45" s="263"/>
      <c r="CX45" s="262"/>
      <c r="CY45" s="264" t="str">
        <f t="shared" si="87"/>
        <v/>
      </c>
      <c r="CZ45" s="264" t="str">
        <f>IF(CX45=1,1,"")</f>
        <v/>
      </c>
      <c r="DA45" s="264"/>
      <c r="DB45" s="264"/>
      <c r="DC45" s="264"/>
      <c r="DD45" s="264"/>
      <c r="DE45" s="264"/>
      <c r="DF45" s="264"/>
      <c r="DG45" s="264"/>
      <c r="DH45" s="262"/>
      <c r="DI45" s="264" t="str">
        <f t="shared" si="88"/>
        <v/>
      </c>
      <c r="DJ45" s="264"/>
      <c r="DK45" s="264"/>
      <c r="DL45" s="264"/>
      <c r="DM45" s="264"/>
      <c r="DN45" s="264"/>
      <c r="DO45" s="264"/>
      <c r="DP45" s="264"/>
      <c r="DQ45" s="264">
        <v>1</v>
      </c>
      <c r="DR45" s="262">
        <v>1</v>
      </c>
      <c r="DS45" s="264">
        <f t="shared" si="89"/>
        <v>1</v>
      </c>
      <c r="DT45" s="264">
        <v>1</v>
      </c>
      <c r="DU45" s="264"/>
      <c r="DV45" s="264">
        <v>1</v>
      </c>
      <c r="DW45" s="264">
        <v>1</v>
      </c>
      <c r="DX45" s="264">
        <v>1</v>
      </c>
      <c r="DY45" s="264"/>
      <c r="DZ45" s="264"/>
      <c r="EA45" s="264"/>
      <c r="EB45" s="262"/>
      <c r="EC45" s="264" t="str">
        <f t="shared" si="90"/>
        <v/>
      </c>
      <c r="ED45" s="264"/>
      <c r="EE45" s="264"/>
      <c r="EF45" s="264"/>
      <c r="EG45" s="264"/>
      <c r="EH45" s="264"/>
      <c r="EI45" s="264"/>
      <c r="EJ45" s="264"/>
      <c r="EK45" s="264"/>
      <c r="EL45" s="262"/>
      <c r="EM45" s="264" t="str">
        <f t="shared" si="45"/>
        <v/>
      </c>
      <c r="EN45" s="264"/>
      <c r="EO45" s="264"/>
      <c r="EP45" s="264"/>
      <c r="EQ45" s="264"/>
      <c r="ER45" s="264"/>
      <c r="ES45" s="264"/>
      <c r="ET45" s="264"/>
      <c r="EU45" s="264"/>
      <c r="EV45" s="262">
        <v>1</v>
      </c>
      <c r="EW45" s="264">
        <f t="shared" si="91"/>
        <v>1</v>
      </c>
      <c r="EX45" s="264">
        <v>1</v>
      </c>
      <c r="EY45" s="264"/>
      <c r="EZ45" s="264">
        <v>1</v>
      </c>
      <c r="FA45" s="264">
        <v>1</v>
      </c>
      <c r="FB45" s="264">
        <v>1</v>
      </c>
      <c r="FC45" s="264"/>
      <c r="FD45" s="264"/>
      <c r="FE45" s="264"/>
      <c r="FF45" s="265">
        <f t="shared" si="92"/>
        <v>0</v>
      </c>
      <c r="FG45" s="264">
        <f t="shared" si="93"/>
        <v>0</v>
      </c>
      <c r="FH45" s="264">
        <f t="shared" si="46"/>
        <v>1</v>
      </c>
      <c r="FI45" s="264">
        <f t="shared" si="47"/>
        <v>0</v>
      </c>
      <c r="FJ45" s="264">
        <f t="shared" si="94"/>
        <v>1</v>
      </c>
      <c r="FK45" s="264">
        <f t="shared" si="48"/>
        <v>1</v>
      </c>
      <c r="FL45" s="264">
        <v>2</v>
      </c>
      <c r="FM45" s="264">
        <v>2</v>
      </c>
      <c r="FN45" s="264">
        <v>1</v>
      </c>
      <c r="FO45" s="264">
        <v>2</v>
      </c>
      <c r="FP45" s="264">
        <v>2</v>
      </c>
      <c r="FQ45" s="264">
        <v>2</v>
      </c>
      <c r="FR45" s="264">
        <v>1</v>
      </c>
      <c r="FS45" s="264">
        <v>1</v>
      </c>
      <c r="FT45" s="264">
        <v>1</v>
      </c>
      <c r="FU45" s="264">
        <v>1</v>
      </c>
      <c r="FV45" s="264"/>
      <c r="FW45" s="264"/>
      <c r="FX45" s="264">
        <v>1</v>
      </c>
      <c r="FY45" s="264">
        <v>1</v>
      </c>
      <c r="FZ45" s="264">
        <f t="shared" si="97"/>
        <v>2</v>
      </c>
      <c r="GA45" s="264">
        <f t="shared" si="98"/>
        <v>2</v>
      </c>
      <c r="GB45" s="264">
        <f t="shared" si="51"/>
        <v>0</v>
      </c>
      <c r="GC45" s="264">
        <f t="shared" si="52"/>
        <v>2</v>
      </c>
      <c r="GD45" s="264">
        <f t="shared" si="53"/>
        <v>2</v>
      </c>
      <c r="GE45" s="264">
        <f t="shared" si="54"/>
        <v>2</v>
      </c>
      <c r="GF45" s="264">
        <f t="shared" si="55"/>
        <v>0</v>
      </c>
      <c r="GG45" s="264">
        <f t="shared" si="56"/>
        <v>0</v>
      </c>
      <c r="GH45" s="264">
        <f t="shared" si="57"/>
        <v>1</v>
      </c>
      <c r="GI45" s="78">
        <v>1</v>
      </c>
      <c r="GJ45" s="78"/>
      <c r="GK45" s="75"/>
      <c r="GL45" s="259">
        <v>4</v>
      </c>
      <c r="GM45" s="260">
        <v>1</v>
      </c>
      <c r="GN45" s="260">
        <v>1</v>
      </c>
      <c r="GO45" s="260">
        <v>1</v>
      </c>
      <c r="GP45" s="260">
        <v>1</v>
      </c>
      <c r="GQ45" s="260">
        <v>1</v>
      </c>
      <c r="GR45" s="260">
        <v>1</v>
      </c>
      <c r="GS45" s="260">
        <v>1</v>
      </c>
      <c r="GT45" s="260">
        <v>4</v>
      </c>
      <c r="GU45" s="260">
        <v>4</v>
      </c>
      <c r="GV45" s="260">
        <v>4</v>
      </c>
      <c r="GW45" s="260">
        <v>1</v>
      </c>
      <c r="GX45" s="260">
        <v>4</v>
      </c>
      <c r="GY45" s="260">
        <v>1</v>
      </c>
      <c r="GZ45" s="260" t="str">
        <f>VLOOKUP(BQ45,CARACT_PE!$A$2:$H$145,8,0)</f>
        <v>MEFM</v>
      </c>
    </row>
    <row r="46" spans="1:208" s="260" customFormat="1" ht="12.75" customHeight="1" x14ac:dyDescent="0.2">
      <c r="A46" s="259">
        <v>0</v>
      </c>
      <c r="B46" s="260">
        <v>0</v>
      </c>
      <c r="C46" s="260">
        <v>0</v>
      </c>
      <c r="D46" s="260">
        <v>0</v>
      </c>
      <c r="E46" s="260">
        <v>0</v>
      </c>
      <c r="F46" s="260">
        <v>0</v>
      </c>
      <c r="G46" s="260">
        <v>0</v>
      </c>
      <c r="H46" s="260">
        <v>0</v>
      </c>
      <c r="I46" s="260">
        <v>0</v>
      </c>
      <c r="J46" s="260">
        <v>0</v>
      </c>
      <c r="K46" s="260">
        <v>0</v>
      </c>
      <c r="L46" s="260">
        <v>0</v>
      </c>
      <c r="M46" s="260">
        <v>0</v>
      </c>
      <c r="N46" s="260">
        <v>0</v>
      </c>
      <c r="O46" s="260">
        <v>1</v>
      </c>
      <c r="P46" s="260">
        <v>1</v>
      </c>
      <c r="Q46" s="260">
        <v>1</v>
      </c>
      <c r="R46" s="260">
        <v>1</v>
      </c>
      <c r="S46" s="260">
        <v>0</v>
      </c>
      <c r="T46" s="260">
        <v>0</v>
      </c>
      <c r="U46" s="260">
        <v>0</v>
      </c>
      <c r="V46" s="260">
        <v>0</v>
      </c>
      <c r="W46" s="260">
        <v>0</v>
      </c>
      <c r="X46" s="260">
        <v>0</v>
      </c>
      <c r="Y46" s="260">
        <v>0</v>
      </c>
      <c r="Z46" s="260">
        <v>0</v>
      </c>
      <c r="AA46" s="260">
        <v>0</v>
      </c>
      <c r="AB46" s="260">
        <v>0</v>
      </c>
      <c r="AC46" s="260">
        <v>0</v>
      </c>
      <c r="AD46" s="260">
        <v>0</v>
      </c>
      <c r="AE46" s="260">
        <v>0</v>
      </c>
      <c r="AF46" s="260">
        <v>0</v>
      </c>
      <c r="AG46" s="260">
        <v>0</v>
      </c>
      <c r="AH46" s="260">
        <v>0</v>
      </c>
      <c r="AI46" s="260">
        <v>0</v>
      </c>
      <c r="AJ46" s="260">
        <v>1</v>
      </c>
      <c r="AK46" s="260">
        <v>0</v>
      </c>
      <c r="AL46" s="260">
        <v>1</v>
      </c>
      <c r="AM46" s="260">
        <v>1</v>
      </c>
      <c r="AN46" s="260">
        <v>1</v>
      </c>
      <c r="AO46" s="260">
        <v>1</v>
      </c>
      <c r="AP46" s="261">
        <v>0</v>
      </c>
      <c r="AQ46" s="260">
        <f t="shared" si="62"/>
        <v>0</v>
      </c>
      <c r="AR46" s="260">
        <f t="shared" si="63"/>
        <v>0</v>
      </c>
      <c r="AS46" s="260">
        <f t="shared" si="64"/>
        <v>1</v>
      </c>
      <c r="AT46" s="260">
        <f t="shared" si="65"/>
        <v>0</v>
      </c>
      <c r="AU46" s="260">
        <f t="shared" si="66"/>
        <v>0</v>
      </c>
      <c r="AV46" s="260">
        <f t="shared" si="67"/>
        <v>1</v>
      </c>
      <c r="AW46" s="259">
        <f t="shared" si="68"/>
        <v>2</v>
      </c>
      <c r="AX46" s="260">
        <f t="shared" si="69"/>
        <v>1</v>
      </c>
      <c r="AY46" s="260">
        <f t="shared" si="70"/>
        <v>2</v>
      </c>
      <c r="AZ46" s="260">
        <f t="shared" si="71"/>
        <v>2</v>
      </c>
      <c r="BA46" s="260">
        <f t="shared" si="72"/>
        <v>1</v>
      </c>
      <c r="BB46" s="260">
        <f t="shared" si="73"/>
        <v>1</v>
      </c>
      <c r="BC46" s="261">
        <f t="shared" si="74"/>
        <v>0</v>
      </c>
      <c r="BD46" s="259">
        <f t="shared" si="75"/>
        <v>2</v>
      </c>
      <c r="BE46" s="260">
        <f t="shared" si="76"/>
        <v>2</v>
      </c>
      <c r="BF46" s="261">
        <f t="shared" si="77"/>
        <v>9</v>
      </c>
      <c r="BG46" s="260">
        <f t="shared" si="78"/>
        <v>2</v>
      </c>
      <c r="BH46" s="260">
        <f t="shared" si="79"/>
        <v>1</v>
      </c>
      <c r="BI46" s="260">
        <f t="shared" si="80"/>
        <v>2</v>
      </c>
      <c r="BJ46" s="260">
        <f t="shared" si="81"/>
        <v>2</v>
      </c>
      <c r="BK46" s="260">
        <f t="shared" si="82"/>
        <v>1</v>
      </c>
      <c r="BL46" s="260">
        <f t="shared" si="83"/>
        <v>1</v>
      </c>
      <c r="BM46" s="260">
        <f t="shared" si="84"/>
        <v>0</v>
      </c>
      <c r="BN46" s="259">
        <v>0</v>
      </c>
      <c r="BO46" s="260">
        <v>1</v>
      </c>
      <c r="BP46" s="261">
        <v>0</v>
      </c>
      <c r="BQ46" s="259" t="s">
        <v>165</v>
      </c>
      <c r="BR46" s="260" t="s">
        <v>166</v>
      </c>
      <c r="BS46" s="260" t="s">
        <v>884</v>
      </c>
      <c r="BT46" s="260">
        <v>35</v>
      </c>
      <c r="BU46" s="260" t="s">
        <v>1092</v>
      </c>
      <c r="BV46" s="260">
        <v>9</v>
      </c>
      <c r="BW46" s="260" t="s">
        <v>133</v>
      </c>
      <c r="BX46" s="261" t="s">
        <v>677</v>
      </c>
      <c r="BY46" s="259">
        <f>VLOOKUP(BW46,PERT_NAT_EQB_2018!$B$4:$G$35,6,FALSE)</f>
        <v>1</v>
      </c>
      <c r="BZ46" s="260">
        <f>VLOOKUP(BW46,PERT_NAT_EQB_2018!$B$4:$G$35,3,FALSE)</f>
        <v>1</v>
      </c>
      <c r="CA46" s="260">
        <f>VLOOKUP(BW46,PERT_NAT_EQB_2018!$B$4:$G$35,4,FALSE)</f>
        <v>1</v>
      </c>
      <c r="CB46" s="260">
        <f>VLOOKUP(BW46,PERT_NAT_EQB_2018!$B$4:$G$35,5,FALSE)</f>
        <v>1</v>
      </c>
      <c r="CC46" s="260">
        <f>VLOOKUP(BW46,PERT_NAT_EQB_2018!$B$4:$G$35,2,FALSE)</f>
        <v>1</v>
      </c>
      <c r="CD46" s="259">
        <v>0</v>
      </c>
      <c r="CE46" s="260">
        <f>VLOOKUP(BQ46,CARACT_PE!$A$1:$N$145,COLUMN(CARACT_PE!N:N),FALSE)</f>
        <v>19</v>
      </c>
      <c r="CF46" s="260">
        <v>0</v>
      </c>
      <c r="CG46" s="259">
        <f>VLOOKUP(BX46,PERT_NAT_EQB_2021!$B$4:$G$81,6,FALSE)</f>
        <v>1</v>
      </c>
      <c r="CH46" s="260">
        <f>VLOOKUP(BX46,PERT_NAT_EQB_2021!$B$4:$G$81,3,FALSE)</f>
        <v>1</v>
      </c>
      <c r="CI46" s="260">
        <f>VLOOKUP(BX46,PERT_NAT_EQB_2021!$B$4:$G$81,4,FALSE)</f>
        <v>1</v>
      </c>
      <c r="CJ46" s="260">
        <f>VLOOKUP(BX46,PERT_NAT_EQB_2021!$B$4:$G$81,5,FALSE)</f>
        <v>1</v>
      </c>
      <c r="CK46" s="260">
        <f>VLOOKUP(BX46,PERT_NAT_EQB_2021!$B$4:$G$81,2,FALSE)</f>
        <v>1</v>
      </c>
      <c r="CL46" s="259">
        <f t="shared" si="85"/>
        <v>1</v>
      </c>
      <c r="CM46" s="260">
        <f t="shared" si="59"/>
        <v>1</v>
      </c>
      <c r="CN46" s="260">
        <f t="shared" si="95"/>
        <v>1</v>
      </c>
      <c r="CO46" s="260">
        <f t="shared" si="96"/>
        <v>1</v>
      </c>
      <c r="CP46" s="260">
        <f t="shared" si="86"/>
        <v>1</v>
      </c>
      <c r="CR46" s="262">
        <v>3</v>
      </c>
      <c r="CS46" s="263">
        <v>1</v>
      </c>
      <c r="CT46" s="262">
        <v>0</v>
      </c>
      <c r="CU46" s="264">
        <v>1</v>
      </c>
      <c r="CV46" s="264">
        <v>1</v>
      </c>
      <c r="CW46" s="263"/>
      <c r="CX46" s="262"/>
      <c r="CY46" s="264" t="str">
        <f t="shared" si="87"/>
        <v/>
      </c>
      <c r="CZ46" s="264"/>
      <c r="DA46" s="264"/>
      <c r="DB46" s="264"/>
      <c r="DC46" s="264"/>
      <c r="DD46" s="264"/>
      <c r="DE46" s="264"/>
      <c r="DF46" s="264"/>
      <c r="DG46" s="264"/>
      <c r="DH46" s="262"/>
      <c r="DI46" s="264" t="str">
        <f t="shared" si="88"/>
        <v/>
      </c>
      <c r="DJ46" s="264"/>
      <c r="DK46" s="264"/>
      <c r="DL46" s="264"/>
      <c r="DM46" s="264"/>
      <c r="DN46" s="264"/>
      <c r="DO46" s="264"/>
      <c r="DP46" s="264"/>
      <c r="DQ46" s="264"/>
      <c r="DR46" s="262">
        <v>1</v>
      </c>
      <c r="DS46" s="264" t="str">
        <f t="shared" si="89"/>
        <v/>
      </c>
      <c r="DT46" s="264">
        <v>1</v>
      </c>
      <c r="DU46" s="264">
        <v>1</v>
      </c>
      <c r="DV46" s="264">
        <v>1</v>
      </c>
      <c r="DW46" s="264">
        <v>1</v>
      </c>
      <c r="DX46" s="264">
        <v>1</v>
      </c>
      <c r="DY46" s="264">
        <v>1</v>
      </c>
      <c r="DZ46" s="264"/>
      <c r="EA46" s="264"/>
      <c r="EB46" s="262"/>
      <c r="EC46" s="264" t="str">
        <f t="shared" si="90"/>
        <v/>
      </c>
      <c r="ED46" s="264"/>
      <c r="EE46" s="264"/>
      <c r="EF46" s="264"/>
      <c r="EG46" s="264"/>
      <c r="EH46" s="264"/>
      <c r="EI46" s="264"/>
      <c r="EJ46" s="264"/>
      <c r="EK46" s="264"/>
      <c r="EL46" s="262"/>
      <c r="EM46" s="264" t="str">
        <f t="shared" si="45"/>
        <v/>
      </c>
      <c r="EN46" s="264"/>
      <c r="EO46" s="264"/>
      <c r="EP46" s="264"/>
      <c r="EQ46" s="264"/>
      <c r="ER46" s="264"/>
      <c r="ES46" s="264"/>
      <c r="ET46" s="264"/>
      <c r="EU46" s="264"/>
      <c r="EV46" s="262">
        <v>1</v>
      </c>
      <c r="EW46" s="264" t="str">
        <f t="shared" si="91"/>
        <v/>
      </c>
      <c r="EX46" s="264">
        <v>1</v>
      </c>
      <c r="EY46" s="264">
        <v>1</v>
      </c>
      <c r="EZ46" s="264">
        <v>1</v>
      </c>
      <c r="FA46" s="264">
        <v>1</v>
      </c>
      <c r="FB46" s="264">
        <v>1</v>
      </c>
      <c r="FC46" s="264"/>
      <c r="FD46" s="264"/>
      <c r="FE46" s="264"/>
      <c r="FF46" s="265">
        <f t="shared" si="92"/>
        <v>0</v>
      </c>
      <c r="FG46" s="264">
        <f t="shared" si="93"/>
        <v>0</v>
      </c>
      <c r="FH46" s="264">
        <f t="shared" si="46"/>
        <v>1</v>
      </c>
      <c r="FI46" s="264">
        <f t="shared" si="47"/>
        <v>0</v>
      </c>
      <c r="FJ46" s="264">
        <f t="shared" si="94"/>
        <v>1</v>
      </c>
      <c r="FK46" s="264">
        <f t="shared" si="48"/>
        <v>1</v>
      </c>
      <c r="FL46" s="264">
        <v>2</v>
      </c>
      <c r="FM46" s="264">
        <v>2</v>
      </c>
      <c r="FN46" s="264">
        <v>1</v>
      </c>
      <c r="FO46" s="264">
        <v>2</v>
      </c>
      <c r="FP46" s="264">
        <v>2</v>
      </c>
      <c r="FQ46" s="264">
        <v>2</v>
      </c>
      <c r="FR46" s="264">
        <v>1</v>
      </c>
      <c r="FS46" s="264">
        <v>1</v>
      </c>
      <c r="FT46" s="264"/>
      <c r="FU46" s="264"/>
      <c r="FV46" s="264"/>
      <c r="FW46" s="264"/>
      <c r="FX46" s="264"/>
      <c r="FY46" s="264"/>
      <c r="FZ46" s="264">
        <f t="shared" si="97"/>
        <v>2</v>
      </c>
      <c r="GA46" s="264">
        <f t="shared" si="98"/>
        <v>0</v>
      </c>
      <c r="GB46" s="264">
        <f t="shared" si="51"/>
        <v>2</v>
      </c>
      <c r="GC46" s="264">
        <f t="shared" si="52"/>
        <v>2</v>
      </c>
      <c r="GD46" s="264">
        <f t="shared" si="53"/>
        <v>2</v>
      </c>
      <c r="GE46" s="264">
        <f t="shared" si="54"/>
        <v>2</v>
      </c>
      <c r="GF46" s="264">
        <f t="shared" si="55"/>
        <v>1</v>
      </c>
      <c r="GG46" s="264">
        <f t="shared" si="56"/>
        <v>0</v>
      </c>
      <c r="GH46" s="264">
        <f t="shared" si="57"/>
        <v>0</v>
      </c>
      <c r="GI46" s="78"/>
      <c r="GJ46" s="78"/>
      <c r="GK46" s="75"/>
      <c r="GL46" s="259">
        <v>4</v>
      </c>
      <c r="GM46" s="260">
        <v>1</v>
      </c>
      <c r="GN46" s="260">
        <v>1</v>
      </c>
      <c r="GO46" s="260">
        <v>1</v>
      </c>
      <c r="GP46" s="260">
        <v>1</v>
      </c>
      <c r="GQ46" s="260">
        <v>1</v>
      </c>
      <c r="GR46" s="260">
        <v>1</v>
      </c>
      <c r="GS46" s="260">
        <v>1</v>
      </c>
      <c r="GZ46" s="260" t="str">
        <f>VLOOKUP(BQ46,CARACT_PE!$A$2:$H$145,8,0)</f>
        <v>MEA</v>
      </c>
    </row>
    <row r="47" spans="1:208" s="260" customFormat="1" ht="12.75" customHeight="1" x14ac:dyDescent="0.2">
      <c r="A47" s="259">
        <v>0</v>
      </c>
      <c r="B47" s="260">
        <v>0</v>
      </c>
      <c r="C47" s="260">
        <v>0</v>
      </c>
      <c r="D47" s="260">
        <v>0</v>
      </c>
      <c r="E47" s="260">
        <v>0</v>
      </c>
      <c r="F47" s="260">
        <v>0</v>
      </c>
      <c r="G47" s="260">
        <v>0</v>
      </c>
      <c r="H47" s="260">
        <v>0</v>
      </c>
      <c r="I47" s="260">
        <v>0</v>
      </c>
      <c r="J47" s="260">
        <v>0</v>
      </c>
      <c r="K47" s="260">
        <v>0</v>
      </c>
      <c r="L47" s="260">
        <v>0</v>
      </c>
      <c r="M47" s="260">
        <v>0</v>
      </c>
      <c r="N47" s="260">
        <v>0</v>
      </c>
      <c r="O47" s="260">
        <v>0</v>
      </c>
      <c r="P47" s="260">
        <v>0</v>
      </c>
      <c r="Q47" s="260">
        <v>0</v>
      </c>
      <c r="R47" s="260">
        <v>0</v>
      </c>
      <c r="S47" s="260">
        <v>0</v>
      </c>
      <c r="T47" s="260">
        <v>0</v>
      </c>
      <c r="U47" s="260">
        <v>0</v>
      </c>
      <c r="V47" s="260">
        <v>0</v>
      </c>
      <c r="W47" s="260">
        <v>0</v>
      </c>
      <c r="X47" s="260">
        <v>0</v>
      </c>
      <c r="Y47" s="260">
        <v>0</v>
      </c>
      <c r="Z47" s="260">
        <v>0</v>
      </c>
      <c r="AA47" s="260">
        <v>0</v>
      </c>
      <c r="AB47" s="260">
        <v>0</v>
      </c>
      <c r="AC47" s="260">
        <v>1</v>
      </c>
      <c r="AD47" s="260">
        <v>1</v>
      </c>
      <c r="AE47" s="260">
        <v>0</v>
      </c>
      <c r="AF47" s="260">
        <v>0</v>
      </c>
      <c r="AG47" s="260">
        <v>0</v>
      </c>
      <c r="AH47" s="260">
        <v>0</v>
      </c>
      <c r="AI47" s="260">
        <v>1</v>
      </c>
      <c r="AJ47" s="260">
        <v>0</v>
      </c>
      <c r="AK47" s="260">
        <v>0</v>
      </c>
      <c r="AL47" s="260">
        <v>0</v>
      </c>
      <c r="AM47" s="260">
        <v>0</v>
      </c>
      <c r="AN47" s="260">
        <v>0</v>
      </c>
      <c r="AO47" s="260">
        <v>0</v>
      </c>
      <c r="AP47" s="261">
        <v>0</v>
      </c>
      <c r="AQ47" s="260">
        <f t="shared" si="62"/>
        <v>0</v>
      </c>
      <c r="AR47" s="260">
        <f t="shared" si="63"/>
        <v>0</v>
      </c>
      <c r="AS47" s="260">
        <f t="shared" si="64"/>
        <v>0</v>
      </c>
      <c r="AT47" s="260">
        <f t="shared" si="65"/>
        <v>0</v>
      </c>
      <c r="AU47" s="260">
        <f t="shared" si="66"/>
        <v>1</v>
      </c>
      <c r="AV47" s="260">
        <f t="shared" si="67"/>
        <v>0</v>
      </c>
      <c r="AW47" s="259">
        <f t="shared" si="68"/>
        <v>1</v>
      </c>
      <c r="AX47" s="260">
        <f t="shared" si="69"/>
        <v>1</v>
      </c>
      <c r="AY47" s="260">
        <f t="shared" si="70"/>
        <v>0</v>
      </c>
      <c r="AZ47" s="260">
        <f t="shared" si="71"/>
        <v>0</v>
      </c>
      <c r="BA47" s="260">
        <f t="shared" si="72"/>
        <v>0</v>
      </c>
      <c r="BB47" s="260">
        <f t="shared" si="73"/>
        <v>0</v>
      </c>
      <c r="BC47" s="261">
        <f t="shared" si="74"/>
        <v>1</v>
      </c>
      <c r="BD47" s="259">
        <f t="shared" si="75"/>
        <v>1</v>
      </c>
      <c r="BE47" s="260">
        <f t="shared" si="76"/>
        <v>1</v>
      </c>
      <c r="BF47" s="261">
        <f t="shared" si="77"/>
        <v>3</v>
      </c>
      <c r="BG47" s="260">
        <f t="shared" si="78"/>
        <v>1</v>
      </c>
      <c r="BH47" s="260">
        <f t="shared" si="79"/>
        <v>1</v>
      </c>
      <c r="BI47" s="260">
        <f t="shared" si="80"/>
        <v>0</v>
      </c>
      <c r="BJ47" s="260">
        <f t="shared" si="81"/>
        <v>0</v>
      </c>
      <c r="BK47" s="260">
        <f t="shared" si="82"/>
        <v>0</v>
      </c>
      <c r="BL47" s="260">
        <f t="shared" si="83"/>
        <v>0</v>
      </c>
      <c r="BM47" s="260">
        <f t="shared" si="84"/>
        <v>1</v>
      </c>
      <c r="BN47" s="259">
        <v>0</v>
      </c>
      <c r="BO47" s="260">
        <v>1</v>
      </c>
      <c r="BP47" s="261">
        <v>0</v>
      </c>
      <c r="BQ47" s="259" t="s">
        <v>167</v>
      </c>
      <c r="BR47" s="260" t="s">
        <v>168</v>
      </c>
      <c r="BS47" s="260" t="s">
        <v>885</v>
      </c>
      <c r="BT47" s="260">
        <v>35</v>
      </c>
      <c r="BU47" s="260" t="s">
        <v>1092</v>
      </c>
      <c r="BV47" s="260">
        <v>9</v>
      </c>
      <c r="BW47" s="260" t="s">
        <v>70</v>
      </c>
      <c r="BX47" s="261" t="s">
        <v>668</v>
      </c>
      <c r="BY47" s="259">
        <f>VLOOKUP(BW47,PERT_NAT_EQB_2018!$B$4:$G$35,6,FALSE)</f>
        <v>1</v>
      </c>
      <c r="BZ47" s="260">
        <f>VLOOKUP(BW47,PERT_NAT_EQB_2018!$B$4:$G$35,3,FALSE)</f>
        <v>1</v>
      </c>
      <c r="CA47" s="260">
        <f>VLOOKUP(BW47,PERT_NAT_EQB_2018!$B$4:$G$35,4,FALSE)</f>
        <v>1</v>
      </c>
      <c r="CB47" s="260">
        <f>VLOOKUP(BW47,PERT_NAT_EQB_2018!$B$4:$G$35,5,FALSE)</f>
        <v>1</v>
      </c>
      <c r="CC47" s="260">
        <f>VLOOKUP(BW47,PERT_NAT_EQB_2018!$B$4:$G$35,2,FALSE)</f>
        <v>1</v>
      </c>
      <c r="CD47" s="259">
        <v>0</v>
      </c>
      <c r="CE47" s="260">
        <f>VLOOKUP(BQ47,CARACT_PE!$A$1:$N$145,COLUMN(CARACT_PE!N:N),FALSE)</f>
        <v>77</v>
      </c>
      <c r="CF47" s="260">
        <v>5</v>
      </c>
      <c r="CG47" s="259">
        <f>VLOOKUP(BX47,PERT_NAT_EQB_2021!$B$4:$G$81,6,FALSE)</f>
        <v>1</v>
      </c>
      <c r="CH47" s="260">
        <f>VLOOKUP(BX47,PERT_NAT_EQB_2021!$B$4:$G$81,3,FALSE)</f>
        <v>1</v>
      </c>
      <c r="CI47" s="260">
        <f>VLOOKUP(BX47,PERT_NAT_EQB_2021!$B$4:$G$81,4,FALSE)</f>
        <v>1</v>
      </c>
      <c r="CJ47" s="260">
        <f>VLOOKUP(BX47,PERT_NAT_EQB_2021!$B$4:$G$81,5,FALSE)</f>
        <v>1</v>
      </c>
      <c r="CK47" s="260">
        <f>VLOOKUP(BX47,PERT_NAT_EQB_2021!$B$4:$G$81,2,FALSE)</f>
        <v>1</v>
      </c>
      <c r="CL47" s="259">
        <f t="shared" si="85"/>
        <v>1</v>
      </c>
      <c r="CM47" s="260">
        <f t="shared" si="59"/>
        <v>1</v>
      </c>
      <c r="CN47" s="260">
        <f t="shared" si="95"/>
        <v>0</v>
      </c>
      <c r="CO47" s="260">
        <f t="shared" si="96"/>
        <v>0</v>
      </c>
      <c r="CP47" s="260">
        <f t="shared" si="86"/>
        <v>1</v>
      </c>
      <c r="CQ47" s="260" t="s">
        <v>1035</v>
      </c>
      <c r="CR47" s="262">
        <v>3</v>
      </c>
      <c r="CS47" s="263">
        <v>1</v>
      </c>
      <c r="CT47" s="262">
        <v>0</v>
      </c>
      <c r="CU47" s="264">
        <v>1</v>
      </c>
      <c r="CV47" s="264">
        <v>1</v>
      </c>
      <c r="CW47" s="263"/>
      <c r="CX47" s="262"/>
      <c r="CY47" s="264" t="str">
        <f t="shared" si="87"/>
        <v/>
      </c>
      <c r="CZ47" s="264"/>
      <c r="DA47" s="264"/>
      <c r="DB47" s="264"/>
      <c r="DC47" s="264"/>
      <c r="DD47" s="264"/>
      <c r="DE47" s="264"/>
      <c r="DF47" s="264"/>
      <c r="DG47" s="264"/>
      <c r="DH47" s="262">
        <v>1</v>
      </c>
      <c r="DI47" s="264" t="str">
        <f t="shared" si="88"/>
        <v/>
      </c>
      <c r="DJ47" s="264">
        <v>1</v>
      </c>
      <c r="DK47" s="264">
        <v>1</v>
      </c>
      <c r="DL47" s="264"/>
      <c r="DM47" s="264"/>
      <c r="DN47" s="264">
        <v>1</v>
      </c>
      <c r="DO47" s="264">
        <v>1</v>
      </c>
      <c r="DP47" s="264"/>
      <c r="DQ47" s="264"/>
      <c r="DR47" s="262"/>
      <c r="DS47" s="264" t="str">
        <f t="shared" si="89"/>
        <v/>
      </c>
      <c r="DT47" s="264"/>
      <c r="DU47" s="264"/>
      <c r="DV47" s="264"/>
      <c r="DW47" s="264"/>
      <c r="DX47" s="264"/>
      <c r="DY47" s="264"/>
      <c r="DZ47" s="264"/>
      <c r="EA47" s="264"/>
      <c r="EB47" s="262"/>
      <c r="EC47" s="264" t="str">
        <f t="shared" si="90"/>
        <v/>
      </c>
      <c r="ED47" s="264"/>
      <c r="EE47" s="264"/>
      <c r="EF47" s="264"/>
      <c r="EG47" s="264"/>
      <c r="EH47" s="264"/>
      <c r="EI47" s="264"/>
      <c r="EJ47" s="264"/>
      <c r="EK47" s="264"/>
      <c r="EL47" s="262">
        <v>1</v>
      </c>
      <c r="EM47" s="264" t="str">
        <f t="shared" si="45"/>
        <v/>
      </c>
      <c r="EN47" s="264">
        <v>1</v>
      </c>
      <c r="EO47" s="264"/>
      <c r="EP47" s="264"/>
      <c r="EQ47" s="264"/>
      <c r="ER47" s="264">
        <v>1</v>
      </c>
      <c r="ES47" s="264"/>
      <c r="ET47" s="264"/>
      <c r="EU47" s="264"/>
      <c r="EV47" s="262"/>
      <c r="EW47" s="264" t="str">
        <f t="shared" si="91"/>
        <v/>
      </c>
      <c r="EX47" s="264"/>
      <c r="EY47" s="264"/>
      <c r="EZ47" s="264"/>
      <c r="FA47" s="264"/>
      <c r="FB47" s="264"/>
      <c r="FC47" s="264"/>
      <c r="FD47" s="264"/>
      <c r="FE47" s="264"/>
      <c r="FF47" s="265">
        <f t="shared" si="92"/>
        <v>0</v>
      </c>
      <c r="FG47" s="264">
        <f t="shared" si="93"/>
        <v>1</v>
      </c>
      <c r="FH47" s="264">
        <f t="shared" si="46"/>
        <v>0</v>
      </c>
      <c r="FI47" s="264">
        <f t="shared" si="47"/>
        <v>0</v>
      </c>
      <c r="FJ47" s="264">
        <f t="shared" si="94"/>
        <v>0</v>
      </c>
      <c r="FK47" s="264">
        <f t="shared" si="48"/>
        <v>0</v>
      </c>
      <c r="FL47" s="264">
        <v>2</v>
      </c>
      <c r="FM47" s="264">
        <v>2</v>
      </c>
      <c r="FN47" s="264">
        <v>1</v>
      </c>
      <c r="FO47" s="264">
        <v>0</v>
      </c>
      <c r="FP47" s="264">
        <v>0</v>
      </c>
      <c r="FQ47" s="264">
        <v>2</v>
      </c>
      <c r="FR47" s="264">
        <v>1</v>
      </c>
      <c r="FS47" s="264">
        <v>1</v>
      </c>
      <c r="FT47" s="264"/>
      <c r="FU47" s="264"/>
      <c r="FV47" s="264"/>
      <c r="FW47" s="264"/>
      <c r="FX47" s="264"/>
      <c r="FY47" s="264"/>
      <c r="FZ47" s="264">
        <f t="shared" si="97"/>
        <v>2</v>
      </c>
      <c r="GA47" s="264">
        <f t="shared" si="98"/>
        <v>0</v>
      </c>
      <c r="GB47" s="264">
        <f t="shared" si="51"/>
        <v>1</v>
      </c>
      <c r="GC47" s="264">
        <f t="shared" si="52"/>
        <v>0</v>
      </c>
      <c r="GD47" s="264">
        <f t="shared" si="53"/>
        <v>0</v>
      </c>
      <c r="GE47" s="264">
        <f t="shared" si="54"/>
        <v>2</v>
      </c>
      <c r="GF47" s="264">
        <f t="shared" si="55"/>
        <v>1</v>
      </c>
      <c r="GG47" s="264">
        <f t="shared" si="56"/>
        <v>0</v>
      </c>
      <c r="GH47" s="264">
        <f t="shared" si="57"/>
        <v>0</v>
      </c>
      <c r="GI47" s="78"/>
      <c r="GJ47" s="78"/>
      <c r="GK47" s="75" t="s">
        <v>952</v>
      </c>
      <c r="GL47" s="259">
        <v>4</v>
      </c>
      <c r="GM47" s="260">
        <v>1</v>
      </c>
      <c r="GN47" s="260">
        <v>1</v>
      </c>
      <c r="GO47" s="260">
        <v>1</v>
      </c>
      <c r="GP47" s="260">
        <v>1</v>
      </c>
      <c r="GQ47" s="260">
        <v>1</v>
      </c>
      <c r="GR47" s="260">
        <v>1</v>
      </c>
      <c r="GS47" s="260">
        <v>1</v>
      </c>
      <c r="GZ47" s="260" t="str">
        <f>VLOOKUP(BQ47,CARACT_PE!$A$2:$H$145,8,0)</f>
        <v>MEFM</v>
      </c>
    </row>
    <row r="48" spans="1:208" s="260" customFormat="1" ht="12.75" customHeight="1" x14ac:dyDescent="0.2">
      <c r="A48" s="259">
        <v>1</v>
      </c>
      <c r="B48" s="260">
        <v>0</v>
      </c>
      <c r="C48" s="260">
        <v>1</v>
      </c>
      <c r="D48" s="260">
        <v>0</v>
      </c>
      <c r="E48" s="260">
        <v>0</v>
      </c>
      <c r="F48" s="260">
        <v>0</v>
      </c>
      <c r="G48" s="260">
        <v>1</v>
      </c>
      <c r="H48" s="260">
        <v>0</v>
      </c>
      <c r="I48" s="260">
        <v>0</v>
      </c>
      <c r="J48" s="260">
        <v>0</v>
      </c>
      <c r="K48" s="260">
        <v>0</v>
      </c>
      <c r="L48" s="260">
        <v>0</v>
      </c>
      <c r="M48" s="260">
        <v>0</v>
      </c>
      <c r="N48" s="260">
        <v>0</v>
      </c>
      <c r="O48" s="260">
        <v>0</v>
      </c>
      <c r="P48" s="260">
        <v>0</v>
      </c>
      <c r="Q48" s="260">
        <v>0</v>
      </c>
      <c r="R48" s="260">
        <v>0</v>
      </c>
      <c r="S48" s="260">
        <v>0</v>
      </c>
      <c r="T48" s="260">
        <v>0</v>
      </c>
      <c r="U48" s="260">
        <v>0</v>
      </c>
      <c r="V48" s="260">
        <v>1</v>
      </c>
      <c r="W48" s="260">
        <v>0</v>
      </c>
      <c r="X48" s="260">
        <v>0</v>
      </c>
      <c r="Y48" s="260">
        <v>0</v>
      </c>
      <c r="Z48" s="260">
        <v>0</v>
      </c>
      <c r="AA48" s="260">
        <v>0</v>
      </c>
      <c r="AB48" s="260">
        <v>0</v>
      </c>
      <c r="AC48" s="260">
        <v>0</v>
      </c>
      <c r="AD48" s="260">
        <v>0</v>
      </c>
      <c r="AE48" s="260">
        <v>0</v>
      </c>
      <c r="AF48" s="260">
        <v>0</v>
      </c>
      <c r="AG48" s="260">
        <v>0</v>
      </c>
      <c r="AH48" s="260">
        <v>0</v>
      </c>
      <c r="AI48" s="260">
        <v>0</v>
      </c>
      <c r="AJ48" s="260">
        <v>0</v>
      </c>
      <c r="AK48" s="260">
        <v>0</v>
      </c>
      <c r="AL48" s="260">
        <v>0</v>
      </c>
      <c r="AM48" s="260">
        <v>0</v>
      </c>
      <c r="AN48" s="260">
        <v>0</v>
      </c>
      <c r="AO48" s="260">
        <v>0</v>
      </c>
      <c r="AP48" s="261">
        <v>0</v>
      </c>
      <c r="AQ48" s="260">
        <f t="shared" si="62"/>
        <v>1</v>
      </c>
      <c r="AR48" s="260">
        <f t="shared" si="63"/>
        <v>0</v>
      </c>
      <c r="AS48" s="260">
        <f t="shared" si="64"/>
        <v>0</v>
      </c>
      <c r="AT48" s="260">
        <f t="shared" si="65"/>
        <v>1</v>
      </c>
      <c r="AU48" s="260">
        <f t="shared" si="66"/>
        <v>0</v>
      </c>
      <c r="AV48" s="260">
        <f t="shared" si="67"/>
        <v>0</v>
      </c>
      <c r="AW48" s="259">
        <f t="shared" si="68"/>
        <v>1</v>
      </c>
      <c r="AX48" s="260">
        <f t="shared" si="69"/>
        <v>0</v>
      </c>
      <c r="AY48" s="260">
        <f t="shared" si="70"/>
        <v>0</v>
      </c>
      <c r="AZ48" s="260">
        <f t="shared" si="71"/>
        <v>0</v>
      </c>
      <c r="BA48" s="260">
        <f t="shared" si="72"/>
        <v>0</v>
      </c>
      <c r="BB48" s="260">
        <f t="shared" si="73"/>
        <v>0</v>
      </c>
      <c r="BC48" s="261">
        <f t="shared" si="74"/>
        <v>0</v>
      </c>
      <c r="BD48" s="259">
        <f t="shared" si="75"/>
        <v>1</v>
      </c>
      <c r="BE48" s="260">
        <f t="shared" si="76"/>
        <v>1</v>
      </c>
      <c r="BF48" s="261">
        <f t="shared" si="77"/>
        <v>1</v>
      </c>
      <c r="BG48" s="260">
        <f t="shared" si="78"/>
        <v>2</v>
      </c>
      <c r="BH48" s="260">
        <f t="shared" si="79"/>
        <v>0</v>
      </c>
      <c r="BI48" s="260">
        <f t="shared" si="80"/>
        <v>1</v>
      </c>
      <c r="BJ48" s="260">
        <f t="shared" si="81"/>
        <v>0</v>
      </c>
      <c r="BK48" s="260">
        <f t="shared" si="82"/>
        <v>0</v>
      </c>
      <c r="BL48" s="260">
        <f t="shared" si="83"/>
        <v>0</v>
      </c>
      <c r="BM48" s="260">
        <f t="shared" si="84"/>
        <v>1</v>
      </c>
      <c r="BN48" s="259">
        <v>1</v>
      </c>
      <c r="BO48" s="260">
        <v>1</v>
      </c>
      <c r="BP48" s="261">
        <v>0</v>
      </c>
      <c r="BQ48" s="259" t="s">
        <v>170</v>
      </c>
      <c r="BR48" s="260" t="s">
        <v>171</v>
      </c>
      <c r="BS48" s="260" t="s">
        <v>886</v>
      </c>
      <c r="BT48" s="260">
        <v>56</v>
      </c>
      <c r="BU48" s="260" t="s">
        <v>1092</v>
      </c>
      <c r="BV48" s="260">
        <v>9</v>
      </c>
      <c r="BW48" s="260" t="s">
        <v>70</v>
      </c>
      <c r="BX48" s="261" t="s">
        <v>668</v>
      </c>
      <c r="BY48" s="259">
        <f>VLOOKUP(BW48,PERT_NAT_EQB_2018!$B$4:$G$35,6,FALSE)</f>
        <v>1</v>
      </c>
      <c r="BZ48" s="260">
        <f>VLOOKUP(BW48,PERT_NAT_EQB_2018!$B$4:$G$35,3,FALSE)</f>
        <v>1</v>
      </c>
      <c r="CA48" s="260">
        <f>VLOOKUP(BW48,PERT_NAT_EQB_2018!$B$4:$G$35,4,FALSE)</f>
        <v>1</v>
      </c>
      <c r="CB48" s="260">
        <f>VLOOKUP(BW48,PERT_NAT_EQB_2018!$B$4:$G$35,5,FALSE)</f>
        <v>1</v>
      </c>
      <c r="CC48" s="260">
        <f>VLOOKUP(BW48,PERT_NAT_EQB_2018!$B$4:$G$35,2,FALSE)</f>
        <v>1</v>
      </c>
      <c r="CD48" s="259">
        <v>0</v>
      </c>
      <c r="CE48" s="260">
        <f>VLOOKUP(BQ48,CARACT_PE!$A$1:$N$145,COLUMN(CARACT_PE!N:N),FALSE)</f>
        <v>0</v>
      </c>
      <c r="CF48" s="260">
        <v>6.5</v>
      </c>
      <c r="CG48" s="259">
        <f>VLOOKUP(BX48,PERT_NAT_EQB_2021!$B$4:$G$81,6,FALSE)</f>
        <v>1</v>
      </c>
      <c r="CH48" s="260">
        <f>VLOOKUP(BX48,PERT_NAT_EQB_2021!$B$4:$G$81,3,FALSE)</f>
        <v>1</v>
      </c>
      <c r="CI48" s="260">
        <f>VLOOKUP(BX48,PERT_NAT_EQB_2021!$B$4:$G$81,4,FALSE)</f>
        <v>1</v>
      </c>
      <c r="CJ48" s="260">
        <f>VLOOKUP(BX48,PERT_NAT_EQB_2021!$B$4:$G$81,5,FALSE)</f>
        <v>1</v>
      </c>
      <c r="CK48" s="260">
        <f>VLOOKUP(BX48,PERT_NAT_EQB_2021!$B$4:$G$81,2,FALSE)</f>
        <v>1</v>
      </c>
      <c r="CL48" s="259">
        <f t="shared" si="85"/>
        <v>1</v>
      </c>
      <c r="CM48" s="260">
        <f t="shared" si="59"/>
        <v>1</v>
      </c>
      <c r="CN48" s="260">
        <f t="shared" si="95"/>
        <v>0</v>
      </c>
      <c r="CO48" s="260">
        <f t="shared" si="96"/>
        <v>0</v>
      </c>
      <c r="CP48" s="260">
        <f t="shared" si="86"/>
        <v>1</v>
      </c>
      <c r="CQ48" s="260" t="s">
        <v>1035</v>
      </c>
      <c r="CR48" s="262">
        <v>3</v>
      </c>
      <c r="CS48" s="263">
        <v>1</v>
      </c>
      <c r="CT48" s="262">
        <v>1</v>
      </c>
      <c r="CU48" s="264">
        <v>1</v>
      </c>
      <c r="CV48" s="264"/>
      <c r="CW48" s="263"/>
      <c r="CX48" s="262">
        <v>1</v>
      </c>
      <c r="CY48" s="264">
        <f t="shared" si="87"/>
        <v>1</v>
      </c>
      <c r="CZ48" s="264">
        <v>1</v>
      </c>
      <c r="DA48" s="264"/>
      <c r="DB48" s="264"/>
      <c r="DC48" s="264"/>
      <c r="DD48" s="264"/>
      <c r="DE48" s="264"/>
      <c r="DF48" s="264"/>
      <c r="DG48" s="264"/>
      <c r="DH48" s="262"/>
      <c r="DI48" s="264" t="str">
        <f t="shared" si="88"/>
        <v/>
      </c>
      <c r="DJ48" s="264"/>
      <c r="DK48" s="264"/>
      <c r="DL48" s="264"/>
      <c r="DM48" s="264"/>
      <c r="DN48" s="264"/>
      <c r="DO48" s="264"/>
      <c r="DP48" s="264"/>
      <c r="DQ48" s="264">
        <v>1</v>
      </c>
      <c r="DR48" s="262"/>
      <c r="DS48" s="264" t="str">
        <f t="shared" si="89"/>
        <v/>
      </c>
      <c r="DT48" s="264"/>
      <c r="DU48" s="264"/>
      <c r="DV48" s="264"/>
      <c r="DW48" s="264"/>
      <c r="DX48" s="264"/>
      <c r="DY48" s="264"/>
      <c r="DZ48" s="264"/>
      <c r="EA48" s="264"/>
      <c r="EB48" s="262">
        <v>1</v>
      </c>
      <c r="EC48" s="264">
        <f t="shared" si="90"/>
        <v>1</v>
      </c>
      <c r="ED48" s="264">
        <v>1</v>
      </c>
      <c r="EE48" s="264"/>
      <c r="EF48" s="264"/>
      <c r="EG48" s="264"/>
      <c r="EH48" s="264">
        <v>1</v>
      </c>
      <c r="EI48" s="264"/>
      <c r="EJ48" s="264"/>
      <c r="EK48" s="264"/>
      <c r="EL48" s="262"/>
      <c r="EM48" s="264" t="str">
        <f t="shared" si="45"/>
        <v/>
      </c>
      <c r="EN48" s="264"/>
      <c r="EO48" s="264"/>
      <c r="EP48" s="264"/>
      <c r="EQ48" s="264"/>
      <c r="ER48" s="264"/>
      <c r="ES48" s="264"/>
      <c r="ET48" s="264"/>
      <c r="EU48" s="264"/>
      <c r="EV48" s="262"/>
      <c r="EW48" s="264" t="str">
        <f t="shared" si="91"/>
        <v/>
      </c>
      <c r="EX48" s="264"/>
      <c r="EY48" s="264"/>
      <c r="EZ48" s="264"/>
      <c r="FA48" s="264"/>
      <c r="FB48" s="264"/>
      <c r="FC48" s="264"/>
      <c r="FD48" s="264"/>
      <c r="FE48" s="264"/>
      <c r="FF48" s="265">
        <f t="shared" si="92"/>
        <v>1</v>
      </c>
      <c r="FG48" s="264">
        <f t="shared" si="93"/>
        <v>0</v>
      </c>
      <c r="FH48" s="264">
        <f t="shared" si="46"/>
        <v>0</v>
      </c>
      <c r="FI48" s="264">
        <f t="shared" si="47"/>
        <v>1</v>
      </c>
      <c r="FJ48" s="264">
        <f t="shared" si="94"/>
        <v>0</v>
      </c>
      <c r="FK48" s="264">
        <f t="shared" si="48"/>
        <v>0</v>
      </c>
      <c r="FL48" s="264">
        <v>2</v>
      </c>
      <c r="FM48" s="264">
        <v>2</v>
      </c>
      <c r="FN48" s="264">
        <v>1</v>
      </c>
      <c r="FO48" s="264">
        <v>0</v>
      </c>
      <c r="FP48" s="264">
        <v>0</v>
      </c>
      <c r="FQ48" s="264">
        <v>2</v>
      </c>
      <c r="FR48" s="264">
        <v>1</v>
      </c>
      <c r="FS48" s="264">
        <v>1</v>
      </c>
      <c r="FT48" s="264">
        <v>1</v>
      </c>
      <c r="FU48" s="264">
        <v>1</v>
      </c>
      <c r="FV48" s="264"/>
      <c r="FW48" s="264"/>
      <c r="FX48" s="264">
        <v>1</v>
      </c>
      <c r="FY48" s="264">
        <v>1</v>
      </c>
      <c r="FZ48" s="264">
        <f t="shared" si="97"/>
        <v>2</v>
      </c>
      <c r="GA48" s="264">
        <f t="shared" si="98"/>
        <v>2</v>
      </c>
      <c r="GB48" s="264">
        <f t="shared" si="51"/>
        <v>0</v>
      </c>
      <c r="GC48" s="264">
        <f t="shared" si="52"/>
        <v>0</v>
      </c>
      <c r="GD48" s="264">
        <f t="shared" si="53"/>
        <v>0</v>
      </c>
      <c r="GE48" s="264">
        <f t="shared" si="54"/>
        <v>1</v>
      </c>
      <c r="GF48" s="264">
        <f t="shared" si="55"/>
        <v>0</v>
      </c>
      <c r="GG48" s="264">
        <f t="shared" si="56"/>
        <v>0</v>
      </c>
      <c r="GH48" s="264">
        <f t="shared" si="57"/>
        <v>1</v>
      </c>
      <c r="GI48" s="78">
        <v>1</v>
      </c>
      <c r="GJ48" s="78"/>
      <c r="GK48" s="75" t="s">
        <v>1112</v>
      </c>
      <c r="GL48" s="259">
        <v>4</v>
      </c>
      <c r="GM48" s="260">
        <v>1</v>
      </c>
      <c r="GN48" s="260">
        <v>1</v>
      </c>
      <c r="GO48" s="260">
        <v>1</v>
      </c>
      <c r="GP48" s="260">
        <v>1</v>
      </c>
      <c r="GQ48" s="260">
        <v>1</v>
      </c>
      <c r="GR48" s="260">
        <v>1</v>
      </c>
      <c r="GS48" s="260">
        <v>1</v>
      </c>
      <c r="GT48" s="260">
        <v>4</v>
      </c>
      <c r="GU48" s="260">
        <v>4</v>
      </c>
      <c r="GV48" s="260">
        <v>4</v>
      </c>
      <c r="GW48" s="260">
        <v>1</v>
      </c>
      <c r="GX48" s="260">
        <v>4</v>
      </c>
      <c r="GY48" s="260">
        <v>1</v>
      </c>
      <c r="GZ48" s="260" t="str">
        <f>VLOOKUP(BQ48,CARACT_PE!$A$2:$H$145,8,0)</f>
        <v>MEFM</v>
      </c>
    </row>
    <row r="49" spans="1:208" s="260" customFormat="1" ht="12.75" customHeight="1" x14ac:dyDescent="0.2">
      <c r="A49" s="259">
        <v>0</v>
      </c>
      <c r="B49" s="260">
        <v>0</v>
      </c>
      <c r="C49" s="260">
        <v>0</v>
      </c>
      <c r="D49" s="260">
        <v>0</v>
      </c>
      <c r="E49" s="260">
        <v>0</v>
      </c>
      <c r="F49" s="260">
        <v>0</v>
      </c>
      <c r="G49" s="260">
        <v>0</v>
      </c>
      <c r="H49" s="260">
        <v>1</v>
      </c>
      <c r="I49" s="260">
        <v>1</v>
      </c>
      <c r="J49" s="260">
        <v>0</v>
      </c>
      <c r="K49" s="260">
        <v>0</v>
      </c>
      <c r="L49" s="260">
        <v>0</v>
      </c>
      <c r="M49" s="260">
        <v>0</v>
      </c>
      <c r="N49" s="260">
        <v>1</v>
      </c>
      <c r="O49" s="260">
        <v>0</v>
      </c>
      <c r="P49" s="260">
        <v>0</v>
      </c>
      <c r="Q49" s="260">
        <v>0</v>
      </c>
      <c r="R49" s="260">
        <v>0</v>
      </c>
      <c r="S49" s="260">
        <v>0</v>
      </c>
      <c r="T49" s="260">
        <v>0</v>
      </c>
      <c r="U49" s="260">
        <v>0</v>
      </c>
      <c r="V49" s="260">
        <v>0</v>
      </c>
      <c r="W49" s="260">
        <v>0</v>
      </c>
      <c r="X49" s="260">
        <v>0</v>
      </c>
      <c r="Y49" s="260">
        <v>0</v>
      </c>
      <c r="Z49" s="260">
        <v>0</v>
      </c>
      <c r="AA49" s="260">
        <v>0</v>
      </c>
      <c r="AB49" s="260">
        <v>0</v>
      </c>
      <c r="AC49" s="260">
        <v>1</v>
      </c>
      <c r="AD49" s="260">
        <v>0</v>
      </c>
      <c r="AE49" s="260">
        <v>0</v>
      </c>
      <c r="AF49" s="260">
        <v>0</v>
      </c>
      <c r="AG49" s="260">
        <v>0</v>
      </c>
      <c r="AH49" s="260">
        <v>0</v>
      </c>
      <c r="AI49" s="260">
        <v>0</v>
      </c>
      <c r="AJ49" s="260">
        <v>0</v>
      </c>
      <c r="AK49" s="260">
        <v>0</v>
      </c>
      <c r="AL49" s="260">
        <v>0</v>
      </c>
      <c r="AM49" s="260">
        <v>0</v>
      </c>
      <c r="AN49" s="260">
        <v>0</v>
      </c>
      <c r="AO49" s="260">
        <v>0</v>
      </c>
      <c r="AP49" s="261">
        <v>0</v>
      </c>
      <c r="AQ49" s="260">
        <f t="shared" si="62"/>
        <v>0</v>
      </c>
      <c r="AR49" s="260">
        <f t="shared" si="63"/>
        <v>1</v>
      </c>
      <c r="AS49" s="260">
        <f t="shared" si="64"/>
        <v>0</v>
      </c>
      <c r="AT49" s="260">
        <f t="shared" si="65"/>
        <v>0</v>
      </c>
      <c r="AU49" s="260">
        <f t="shared" si="66"/>
        <v>1</v>
      </c>
      <c r="AV49" s="260">
        <f t="shared" si="67"/>
        <v>0</v>
      </c>
      <c r="AW49" s="259">
        <f t="shared" si="68"/>
        <v>1</v>
      </c>
      <c r="AX49" s="260">
        <f t="shared" si="69"/>
        <v>0</v>
      </c>
      <c r="AY49" s="260">
        <f t="shared" si="70"/>
        <v>0</v>
      </c>
      <c r="AZ49" s="260">
        <f t="shared" si="71"/>
        <v>0</v>
      </c>
      <c r="BA49" s="260">
        <f t="shared" si="72"/>
        <v>0</v>
      </c>
      <c r="BB49" s="260">
        <f t="shared" si="73"/>
        <v>0</v>
      </c>
      <c r="BC49" s="261">
        <f t="shared" si="74"/>
        <v>0</v>
      </c>
      <c r="BD49" s="259">
        <f t="shared" si="75"/>
        <v>1</v>
      </c>
      <c r="BE49" s="260">
        <f t="shared" si="76"/>
        <v>1</v>
      </c>
      <c r="BF49" s="261">
        <f t="shared" si="77"/>
        <v>1</v>
      </c>
      <c r="BG49" s="260">
        <f t="shared" si="78"/>
        <v>2</v>
      </c>
      <c r="BH49" s="260">
        <f t="shared" si="79"/>
        <v>1</v>
      </c>
      <c r="BI49" s="260">
        <f t="shared" si="80"/>
        <v>0</v>
      </c>
      <c r="BJ49" s="260">
        <f t="shared" si="81"/>
        <v>0</v>
      </c>
      <c r="BK49" s="260">
        <f t="shared" si="82"/>
        <v>0</v>
      </c>
      <c r="BL49" s="260">
        <f t="shared" si="83"/>
        <v>0</v>
      </c>
      <c r="BM49" s="260">
        <f t="shared" si="84"/>
        <v>1</v>
      </c>
      <c r="BN49" s="259">
        <v>0</v>
      </c>
      <c r="BO49" s="260">
        <v>1</v>
      </c>
      <c r="BP49" s="261">
        <v>0</v>
      </c>
      <c r="BQ49" s="259" t="s">
        <v>173</v>
      </c>
      <c r="BR49" s="260" t="s">
        <v>1235</v>
      </c>
      <c r="BS49" s="260" t="s">
        <v>887</v>
      </c>
      <c r="BT49" s="260" t="s">
        <v>1096</v>
      </c>
      <c r="BU49" s="260" t="s">
        <v>1092</v>
      </c>
      <c r="BV49" s="260">
        <v>9</v>
      </c>
      <c r="BW49" s="260" t="s">
        <v>70</v>
      </c>
      <c r="BX49" s="261" t="s">
        <v>678</v>
      </c>
      <c r="BY49" s="259">
        <f>VLOOKUP(BW49,PERT_NAT_EQB_2018!$B$4:$G$35,6,FALSE)</f>
        <v>1</v>
      </c>
      <c r="BZ49" s="260">
        <f>VLOOKUP(BW49,PERT_NAT_EQB_2018!$B$4:$G$35,3,FALSE)</f>
        <v>1</v>
      </c>
      <c r="CA49" s="260">
        <f>VLOOKUP(BW49,PERT_NAT_EQB_2018!$B$4:$G$35,4,FALSE)</f>
        <v>1</v>
      </c>
      <c r="CB49" s="260">
        <f>VLOOKUP(BW49,PERT_NAT_EQB_2018!$B$4:$G$35,5,FALSE)</f>
        <v>1</v>
      </c>
      <c r="CC49" s="260">
        <f>VLOOKUP(BW49,PERT_NAT_EQB_2018!$B$4:$G$35,2,FALSE)</f>
        <v>1</v>
      </c>
      <c r="CD49" s="259">
        <v>0</v>
      </c>
      <c r="CE49" s="260">
        <f>VLOOKUP(BQ49,CARACT_PE!$A$1:$N$145,COLUMN(CARACT_PE!N:N),FALSE)</f>
        <v>17</v>
      </c>
      <c r="CF49" s="260">
        <v>5</v>
      </c>
      <c r="CG49" s="259">
        <f>VLOOKUP(BX49,PERT_NAT_EQB_2021!$B$4:$G$81,6,FALSE)</f>
        <v>1</v>
      </c>
      <c r="CH49" s="260">
        <f>VLOOKUP(BX49,PERT_NAT_EQB_2021!$B$4:$G$81,3,FALSE)</f>
        <v>1</v>
      </c>
      <c r="CI49" s="260">
        <f>VLOOKUP(BX49,PERT_NAT_EQB_2021!$B$4:$G$81,4,FALSE)</f>
        <v>1</v>
      </c>
      <c r="CJ49" s="260">
        <f>VLOOKUP(BX49,PERT_NAT_EQB_2021!$B$4:$G$81,5,FALSE)</f>
        <v>1</v>
      </c>
      <c r="CK49" s="260">
        <f>VLOOKUP(BX49,PERT_NAT_EQB_2021!$B$4:$G$81,2,FALSE)</f>
        <v>1</v>
      </c>
      <c r="CL49" s="259">
        <f t="shared" si="85"/>
        <v>1</v>
      </c>
      <c r="CM49" s="260">
        <f t="shared" si="59"/>
        <v>1</v>
      </c>
      <c r="CN49" s="260">
        <f t="shared" si="95"/>
        <v>0</v>
      </c>
      <c r="CO49" s="260">
        <f t="shared" si="96"/>
        <v>0</v>
      </c>
      <c r="CP49" s="260">
        <f t="shared" si="86"/>
        <v>1</v>
      </c>
      <c r="CQ49" s="260" t="s">
        <v>1035</v>
      </c>
      <c r="CR49" s="262">
        <v>3</v>
      </c>
      <c r="CS49" s="263">
        <v>1</v>
      </c>
      <c r="CT49" s="262">
        <v>0</v>
      </c>
      <c r="CU49" s="264">
        <v>1</v>
      </c>
      <c r="CV49" s="264">
        <v>1</v>
      </c>
      <c r="CW49" s="263"/>
      <c r="CX49" s="262"/>
      <c r="CY49" s="264" t="str">
        <f t="shared" si="87"/>
        <v/>
      </c>
      <c r="CZ49" s="264"/>
      <c r="DA49" s="264"/>
      <c r="DB49" s="264"/>
      <c r="DC49" s="264"/>
      <c r="DD49" s="264"/>
      <c r="DE49" s="264"/>
      <c r="DF49" s="264"/>
      <c r="DG49" s="264"/>
      <c r="DH49" s="262">
        <v>1</v>
      </c>
      <c r="DI49" s="264" t="str">
        <f t="shared" si="88"/>
        <v/>
      </c>
      <c r="DJ49" s="264">
        <v>1</v>
      </c>
      <c r="DK49" s="264">
        <v>1</v>
      </c>
      <c r="DL49" s="264"/>
      <c r="DM49" s="264"/>
      <c r="DN49" s="264">
        <v>1</v>
      </c>
      <c r="DO49" s="264">
        <v>1</v>
      </c>
      <c r="DP49" s="264"/>
      <c r="DQ49" s="264"/>
      <c r="DR49" s="262"/>
      <c r="DS49" s="264" t="str">
        <f t="shared" si="89"/>
        <v/>
      </c>
      <c r="DT49" s="264"/>
      <c r="DU49" s="264"/>
      <c r="DV49" s="264"/>
      <c r="DW49" s="264"/>
      <c r="DX49" s="264"/>
      <c r="DY49" s="264"/>
      <c r="DZ49" s="264"/>
      <c r="EA49" s="264"/>
      <c r="EB49" s="262"/>
      <c r="EC49" s="264" t="str">
        <f t="shared" si="90"/>
        <v/>
      </c>
      <c r="ED49" s="264"/>
      <c r="EE49" s="264"/>
      <c r="EF49" s="264"/>
      <c r="EG49" s="264"/>
      <c r="EH49" s="264"/>
      <c r="EI49" s="264"/>
      <c r="EJ49" s="264"/>
      <c r="EK49" s="264"/>
      <c r="EL49" s="262">
        <v>1</v>
      </c>
      <c r="EM49" s="264" t="str">
        <f t="shared" si="45"/>
        <v/>
      </c>
      <c r="EN49" s="264">
        <v>1</v>
      </c>
      <c r="EO49" s="264"/>
      <c r="EP49" s="264"/>
      <c r="EQ49" s="264"/>
      <c r="ER49" s="264">
        <v>1</v>
      </c>
      <c r="ES49" s="264"/>
      <c r="ET49" s="264"/>
      <c r="EU49" s="264"/>
      <c r="EV49" s="262"/>
      <c r="EW49" s="264" t="str">
        <f t="shared" si="91"/>
        <v/>
      </c>
      <c r="EX49" s="264"/>
      <c r="EY49" s="264"/>
      <c r="EZ49" s="264"/>
      <c r="FA49" s="264"/>
      <c r="FB49" s="264"/>
      <c r="FC49" s="264"/>
      <c r="FD49" s="264"/>
      <c r="FE49" s="264"/>
      <c r="FF49" s="265">
        <f t="shared" si="92"/>
        <v>0</v>
      </c>
      <c r="FG49" s="264">
        <f t="shared" si="93"/>
        <v>1</v>
      </c>
      <c r="FH49" s="264">
        <f t="shared" si="46"/>
        <v>0</v>
      </c>
      <c r="FI49" s="264">
        <f t="shared" si="47"/>
        <v>0</v>
      </c>
      <c r="FJ49" s="264">
        <f t="shared" si="94"/>
        <v>0</v>
      </c>
      <c r="FK49" s="264">
        <f t="shared" si="48"/>
        <v>0</v>
      </c>
      <c r="FL49" s="264">
        <v>2</v>
      </c>
      <c r="FM49" s="264">
        <v>2</v>
      </c>
      <c r="FN49" s="264">
        <v>1</v>
      </c>
      <c r="FO49" s="264">
        <v>0</v>
      </c>
      <c r="FP49" s="264">
        <v>0</v>
      </c>
      <c r="FQ49" s="264">
        <v>2</v>
      </c>
      <c r="FR49" s="264">
        <v>1</v>
      </c>
      <c r="FS49" s="264">
        <v>1</v>
      </c>
      <c r="FT49" s="264"/>
      <c r="FU49" s="264"/>
      <c r="FV49" s="264"/>
      <c r="FW49" s="264"/>
      <c r="FX49" s="264"/>
      <c r="FY49" s="264"/>
      <c r="FZ49" s="264">
        <f t="shared" si="97"/>
        <v>2</v>
      </c>
      <c r="GA49" s="264">
        <f t="shared" si="98"/>
        <v>0</v>
      </c>
      <c r="GB49" s="264">
        <f t="shared" si="51"/>
        <v>1</v>
      </c>
      <c r="GC49" s="264">
        <f t="shared" si="52"/>
        <v>0</v>
      </c>
      <c r="GD49" s="264">
        <f t="shared" si="53"/>
        <v>0</v>
      </c>
      <c r="GE49" s="264">
        <f t="shared" si="54"/>
        <v>2</v>
      </c>
      <c r="GF49" s="264">
        <f t="shared" si="55"/>
        <v>1</v>
      </c>
      <c r="GG49" s="264">
        <f t="shared" si="56"/>
        <v>0</v>
      </c>
      <c r="GH49" s="264">
        <f t="shared" si="57"/>
        <v>0</v>
      </c>
      <c r="GI49" s="78"/>
      <c r="GJ49" s="78"/>
      <c r="GK49" s="75" t="s">
        <v>952</v>
      </c>
      <c r="GL49" s="259">
        <v>4</v>
      </c>
      <c r="GM49" s="260">
        <v>1</v>
      </c>
      <c r="GN49" s="260">
        <v>1</v>
      </c>
      <c r="GO49" s="260">
        <v>1</v>
      </c>
      <c r="GP49" s="260">
        <v>1</v>
      </c>
      <c r="GQ49" s="260">
        <v>1</v>
      </c>
      <c r="GR49" s="260">
        <v>1</v>
      </c>
      <c r="GS49" s="260">
        <v>1</v>
      </c>
      <c r="GZ49" s="260" t="str">
        <f>VLOOKUP(BQ49,CARACT_PE!$A$2:$H$145,8,0)</f>
        <v>MEFM</v>
      </c>
    </row>
    <row r="50" spans="1:208" s="260" customFormat="1" ht="12.75" customHeight="1" x14ac:dyDescent="0.2">
      <c r="A50" s="259">
        <v>1</v>
      </c>
      <c r="B50" s="260">
        <v>0</v>
      </c>
      <c r="C50" s="260">
        <v>1</v>
      </c>
      <c r="D50" s="260">
        <v>0</v>
      </c>
      <c r="E50" s="260">
        <v>0</v>
      </c>
      <c r="F50" s="260">
        <v>0</v>
      </c>
      <c r="G50" s="260">
        <v>0</v>
      </c>
      <c r="H50" s="260">
        <v>0</v>
      </c>
      <c r="I50" s="260">
        <v>0</v>
      </c>
      <c r="J50" s="260">
        <v>0</v>
      </c>
      <c r="K50" s="260">
        <v>0</v>
      </c>
      <c r="L50" s="260">
        <v>0</v>
      </c>
      <c r="M50" s="260">
        <v>0</v>
      </c>
      <c r="N50" s="260">
        <v>0</v>
      </c>
      <c r="O50" s="260">
        <v>0</v>
      </c>
      <c r="P50" s="260">
        <v>0</v>
      </c>
      <c r="Q50" s="260">
        <v>0</v>
      </c>
      <c r="R50" s="260">
        <v>0</v>
      </c>
      <c r="S50" s="260">
        <v>0</v>
      </c>
      <c r="T50" s="260">
        <v>0</v>
      </c>
      <c r="U50" s="260">
        <v>0</v>
      </c>
      <c r="V50" s="260">
        <v>1</v>
      </c>
      <c r="W50" s="260">
        <v>0</v>
      </c>
      <c r="X50" s="260">
        <v>0</v>
      </c>
      <c r="Y50" s="260">
        <v>0</v>
      </c>
      <c r="Z50" s="260">
        <v>0</v>
      </c>
      <c r="AA50" s="260">
        <v>0</v>
      </c>
      <c r="AB50" s="260">
        <v>0</v>
      </c>
      <c r="AC50" s="260">
        <v>0</v>
      </c>
      <c r="AD50" s="260">
        <v>0</v>
      </c>
      <c r="AE50" s="260">
        <v>0</v>
      </c>
      <c r="AF50" s="260">
        <v>0</v>
      </c>
      <c r="AG50" s="260">
        <v>0</v>
      </c>
      <c r="AH50" s="260">
        <v>0</v>
      </c>
      <c r="AI50" s="260">
        <v>0</v>
      </c>
      <c r="AJ50" s="260">
        <v>0</v>
      </c>
      <c r="AK50" s="260">
        <v>0</v>
      </c>
      <c r="AL50" s="260">
        <v>0</v>
      </c>
      <c r="AM50" s="260">
        <v>0</v>
      </c>
      <c r="AN50" s="260">
        <v>0</v>
      </c>
      <c r="AO50" s="260">
        <v>0</v>
      </c>
      <c r="AP50" s="261">
        <v>0</v>
      </c>
      <c r="AQ50" s="260">
        <f t="shared" si="62"/>
        <v>1</v>
      </c>
      <c r="AR50" s="260">
        <f t="shared" si="63"/>
        <v>0</v>
      </c>
      <c r="AS50" s="260">
        <f t="shared" si="64"/>
        <v>0</v>
      </c>
      <c r="AT50" s="260">
        <f t="shared" si="65"/>
        <v>1</v>
      </c>
      <c r="AU50" s="260">
        <f t="shared" si="66"/>
        <v>0</v>
      </c>
      <c r="AV50" s="260">
        <f t="shared" si="67"/>
        <v>0</v>
      </c>
      <c r="AW50" s="259">
        <f t="shared" si="68"/>
        <v>1</v>
      </c>
      <c r="AX50" s="260">
        <f t="shared" si="69"/>
        <v>0</v>
      </c>
      <c r="AY50" s="260">
        <f t="shared" si="70"/>
        <v>0</v>
      </c>
      <c r="AZ50" s="260">
        <f t="shared" si="71"/>
        <v>0</v>
      </c>
      <c r="BA50" s="260">
        <f t="shared" si="72"/>
        <v>0</v>
      </c>
      <c r="BB50" s="260">
        <f t="shared" si="73"/>
        <v>0</v>
      </c>
      <c r="BC50" s="261">
        <f t="shared" si="74"/>
        <v>0</v>
      </c>
      <c r="BD50" s="259">
        <f t="shared" si="75"/>
        <v>1</v>
      </c>
      <c r="BE50" s="260">
        <f t="shared" si="76"/>
        <v>1</v>
      </c>
      <c r="BF50" s="261">
        <f t="shared" si="77"/>
        <v>1</v>
      </c>
      <c r="BG50" s="260">
        <f t="shared" si="78"/>
        <v>2</v>
      </c>
      <c r="BH50" s="260">
        <f t="shared" si="79"/>
        <v>0</v>
      </c>
      <c r="BI50" s="260">
        <f t="shared" si="80"/>
        <v>1</v>
      </c>
      <c r="BJ50" s="260">
        <f t="shared" si="81"/>
        <v>0</v>
      </c>
      <c r="BK50" s="260">
        <f t="shared" si="82"/>
        <v>0</v>
      </c>
      <c r="BL50" s="260">
        <f t="shared" si="83"/>
        <v>0</v>
      </c>
      <c r="BM50" s="260">
        <f t="shared" si="84"/>
        <v>0</v>
      </c>
      <c r="BN50" s="259">
        <v>1</v>
      </c>
      <c r="BO50" s="260">
        <v>1</v>
      </c>
      <c r="BP50" s="261">
        <v>0</v>
      </c>
      <c r="BQ50" s="259" t="s">
        <v>176</v>
      </c>
      <c r="BR50" s="260" t="s">
        <v>177</v>
      </c>
      <c r="BS50" s="260" t="s">
        <v>888</v>
      </c>
      <c r="BT50" s="260">
        <v>35</v>
      </c>
      <c r="BU50" s="260" t="s">
        <v>1092</v>
      </c>
      <c r="BV50" s="260">
        <v>9</v>
      </c>
      <c r="BW50" s="260" t="s">
        <v>70</v>
      </c>
      <c r="BX50" s="261" t="s">
        <v>668</v>
      </c>
      <c r="BY50" s="259">
        <f>VLOOKUP(BW50,PERT_NAT_EQB_2018!$B$4:$G$35,6,FALSE)</f>
        <v>1</v>
      </c>
      <c r="BZ50" s="260">
        <f>VLOOKUP(BW50,PERT_NAT_EQB_2018!$B$4:$G$35,3,FALSE)</f>
        <v>1</v>
      </c>
      <c r="CA50" s="260">
        <f>VLOOKUP(BW50,PERT_NAT_EQB_2018!$B$4:$G$35,4,FALSE)</f>
        <v>1</v>
      </c>
      <c r="CB50" s="260">
        <f>VLOOKUP(BW50,PERT_NAT_EQB_2018!$B$4:$G$35,5,FALSE)</f>
        <v>1</v>
      </c>
      <c r="CC50" s="260">
        <f>VLOOKUP(BW50,PERT_NAT_EQB_2018!$B$4:$G$35,2,FALSE)</f>
        <v>1</v>
      </c>
      <c r="CD50" s="259">
        <v>0</v>
      </c>
      <c r="CE50" s="260">
        <f>VLOOKUP(BQ50,CARACT_PE!$A$1:$N$145,COLUMN(CARACT_PE!N:N),FALSE)</f>
        <v>56</v>
      </c>
      <c r="CF50" s="260">
        <v>4.5</v>
      </c>
      <c r="CG50" s="259">
        <f>VLOOKUP(BX50,PERT_NAT_EQB_2021!$B$4:$G$81,6,FALSE)</f>
        <v>1</v>
      </c>
      <c r="CH50" s="260">
        <f>VLOOKUP(BX50,PERT_NAT_EQB_2021!$B$4:$G$81,3,FALSE)</f>
        <v>1</v>
      </c>
      <c r="CI50" s="260">
        <f>VLOOKUP(BX50,PERT_NAT_EQB_2021!$B$4:$G$81,4,FALSE)</f>
        <v>1</v>
      </c>
      <c r="CJ50" s="260">
        <f>VLOOKUP(BX50,PERT_NAT_EQB_2021!$B$4:$G$81,5,FALSE)</f>
        <v>1</v>
      </c>
      <c r="CK50" s="260">
        <f>VLOOKUP(BX50,PERT_NAT_EQB_2021!$B$4:$G$81,2,FALSE)</f>
        <v>1</v>
      </c>
      <c r="CL50" s="259">
        <f t="shared" si="85"/>
        <v>1</v>
      </c>
      <c r="CM50" s="260">
        <f t="shared" si="59"/>
        <v>1</v>
      </c>
      <c r="CN50" s="260">
        <f t="shared" si="95"/>
        <v>0</v>
      </c>
      <c r="CO50" s="260">
        <f t="shared" si="96"/>
        <v>0</v>
      </c>
      <c r="CP50" s="260">
        <f t="shared" si="86"/>
        <v>1</v>
      </c>
      <c r="CQ50" s="260" t="s">
        <v>1035</v>
      </c>
      <c r="CR50" s="262">
        <v>3</v>
      </c>
      <c r="CS50" s="263">
        <v>1</v>
      </c>
      <c r="CT50" s="262">
        <v>1</v>
      </c>
      <c r="CU50" s="264">
        <v>1</v>
      </c>
      <c r="CV50" s="264"/>
      <c r="CW50" s="263"/>
      <c r="CX50" s="262">
        <v>1</v>
      </c>
      <c r="CY50" s="264">
        <f t="shared" si="87"/>
        <v>1</v>
      </c>
      <c r="CZ50" s="264">
        <v>1</v>
      </c>
      <c r="DA50" s="264"/>
      <c r="DB50" s="264"/>
      <c r="DC50" s="264"/>
      <c r="DD50" s="264">
        <v>1</v>
      </c>
      <c r="DE50" s="264"/>
      <c r="DF50" s="264"/>
      <c r="DG50" s="264"/>
      <c r="DH50" s="262"/>
      <c r="DI50" s="264" t="str">
        <f t="shared" si="88"/>
        <v/>
      </c>
      <c r="DJ50" s="264"/>
      <c r="DK50" s="264"/>
      <c r="DL50" s="264"/>
      <c r="DM50" s="264"/>
      <c r="DN50" s="264"/>
      <c r="DO50" s="264"/>
      <c r="DP50" s="264"/>
      <c r="DQ50" s="264">
        <v>1</v>
      </c>
      <c r="DR50" s="262"/>
      <c r="DS50" s="264" t="str">
        <f t="shared" si="89"/>
        <v/>
      </c>
      <c r="DT50" s="264"/>
      <c r="DU50" s="264"/>
      <c r="DV50" s="264"/>
      <c r="DW50" s="264"/>
      <c r="DX50" s="264"/>
      <c r="DY50" s="264"/>
      <c r="DZ50" s="264"/>
      <c r="EA50" s="264"/>
      <c r="EB50" s="262">
        <v>1</v>
      </c>
      <c r="EC50" s="264">
        <f t="shared" si="90"/>
        <v>1</v>
      </c>
      <c r="ED50" s="264">
        <v>1</v>
      </c>
      <c r="EE50" s="264"/>
      <c r="EF50" s="264"/>
      <c r="EG50" s="264"/>
      <c r="EH50" s="264">
        <v>1</v>
      </c>
      <c r="EI50" s="264"/>
      <c r="EJ50" s="264"/>
      <c r="EK50" s="264"/>
      <c r="EL50" s="262"/>
      <c r="EM50" s="264" t="str">
        <f t="shared" si="45"/>
        <v/>
      </c>
      <c r="EN50" s="264"/>
      <c r="EO50" s="264"/>
      <c r="EP50" s="264"/>
      <c r="EQ50" s="264"/>
      <c r="ER50" s="264"/>
      <c r="ES50" s="264"/>
      <c r="ET50" s="264"/>
      <c r="EU50" s="264"/>
      <c r="EV50" s="262"/>
      <c r="EW50" s="264" t="str">
        <f t="shared" si="91"/>
        <v/>
      </c>
      <c r="EX50" s="264"/>
      <c r="EY50" s="264"/>
      <c r="EZ50" s="264"/>
      <c r="FA50" s="264"/>
      <c r="FB50" s="264"/>
      <c r="FC50" s="264"/>
      <c r="FD50" s="264"/>
      <c r="FE50" s="264"/>
      <c r="FF50" s="265">
        <f t="shared" si="92"/>
        <v>1</v>
      </c>
      <c r="FG50" s="264">
        <f t="shared" si="93"/>
        <v>0</v>
      </c>
      <c r="FH50" s="264">
        <f t="shared" si="46"/>
        <v>0</v>
      </c>
      <c r="FI50" s="264">
        <f t="shared" si="47"/>
        <v>1</v>
      </c>
      <c r="FJ50" s="264">
        <f t="shared" si="94"/>
        <v>0</v>
      </c>
      <c r="FK50" s="264">
        <f t="shared" si="48"/>
        <v>0</v>
      </c>
      <c r="FL50" s="264">
        <v>2</v>
      </c>
      <c r="FM50" s="264">
        <v>2</v>
      </c>
      <c r="FN50" s="264">
        <v>1</v>
      </c>
      <c r="FO50" s="264">
        <v>0</v>
      </c>
      <c r="FP50" s="264">
        <v>0</v>
      </c>
      <c r="FQ50" s="264">
        <v>2</v>
      </c>
      <c r="FR50" s="264">
        <v>1</v>
      </c>
      <c r="FS50" s="264">
        <v>1</v>
      </c>
      <c r="FT50" s="264">
        <v>1</v>
      </c>
      <c r="FU50" s="264">
        <v>1</v>
      </c>
      <c r="FV50" s="264"/>
      <c r="FW50" s="264"/>
      <c r="FX50" s="264">
        <v>1</v>
      </c>
      <c r="FY50" s="264">
        <v>1</v>
      </c>
      <c r="FZ50" s="264">
        <f t="shared" si="97"/>
        <v>2</v>
      </c>
      <c r="GA50" s="264">
        <f t="shared" si="98"/>
        <v>2</v>
      </c>
      <c r="GB50" s="264">
        <f t="shared" si="51"/>
        <v>0</v>
      </c>
      <c r="GC50" s="264">
        <f t="shared" si="52"/>
        <v>0</v>
      </c>
      <c r="GD50" s="264">
        <f t="shared" si="53"/>
        <v>0</v>
      </c>
      <c r="GE50" s="264">
        <f t="shared" si="54"/>
        <v>2</v>
      </c>
      <c r="GF50" s="264">
        <f t="shared" si="55"/>
        <v>0</v>
      </c>
      <c r="GG50" s="264">
        <f t="shared" si="56"/>
        <v>0</v>
      </c>
      <c r="GH50" s="264">
        <f t="shared" si="57"/>
        <v>1</v>
      </c>
      <c r="GI50" s="78">
        <v>1</v>
      </c>
      <c r="GJ50" s="78"/>
      <c r="GK50" s="75" t="s">
        <v>952</v>
      </c>
      <c r="GL50" s="259">
        <v>4</v>
      </c>
      <c r="GM50" s="260">
        <v>1</v>
      </c>
      <c r="GN50" s="260">
        <v>1</v>
      </c>
      <c r="GO50" s="260">
        <v>1</v>
      </c>
      <c r="GP50" s="260">
        <v>1</v>
      </c>
      <c r="GQ50" s="260">
        <v>1</v>
      </c>
      <c r="GR50" s="260">
        <v>1</v>
      </c>
      <c r="GS50" s="260">
        <v>1</v>
      </c>
      <c r="GT50" s="260">
        <v>4</v>
      </c>
      <c r="GU50" s="260">
        <v>4</v>
      </c>
      <c r="GV50" s="260">
        <v>4</v>
      </c>
      <c r="GW50" s="260">
        <v>1</v>
      </c>
      <c r="GX50" s="260">
        <v>4</v>
      </c>
      <c r="GY50" s="260">
        <v>1</v>
      </c>
      <c r="GZ50" s="260" t="str">
        <f>VLOOKUP(BQ50,CARACT_PE!$A$2:$H$145,8,0)</f>
        <v>MEFM</v>
      </c>
    </row>
    <row r="51" spans="1:208" s="260" customFormat="1" ht="12.75" customHeight="1" x14ac:dyDescent="0.2">
      <c r="A51" s="259">
        <v>1</v>
      </c>
      <c r="B51" s="260">
        <v>0</v>
      </c>
      <c r="C51" s="260">
        <v>0</v>
      </c>
      <c r="D51" s="260">
        <v>0</v>
      </c>
      <c r="E51" s="260">
        <v>0</v>
      </c>
      <c r="F51" s="260">
        <v>0</v>
      </c>
      <c r="G51" s="260">
        <v>0</v>
      </c>
      <c r="H51" s="260">
        <v>0</v>
      </c>
      <c r="I51" s="260">
        <v>1</v>
      </c>
      <c r="J51" s="260">
        <v>0</v>
      </c>
      <c r="K51" s="260">
        <v>0</v>
      </c>
      <c r="L51" s="260">
        <v>0</v>
      </c>
      <c r="M51" s="260">
        <v>0</v>
      </c>
      <c r="N51" s="260">
        <v>0</v>
      </c>
      <c r="O51" s="260">
        <v>0</v>
      </c>
      <c r="P51" s="260">
        <v>0</v>
      </c>
      <c r="Q51" s="260">
        <v>0</v>
      </c>
      <c r="R51" s="260">
        <v>0</v>
      </c>
      <c r="S51" s="260">
        <v>0</v>
      </c>
      <c r="T51" s="260">
        <v>0</v>
      </c>
      <c r="U51" s="260">
        <v>0</v>
      </c>
      <c r="V51" s="260">
        <v>1</v>
      </c>
      <c r="W51" s="260">
        <v>0</v>
      </c>
      <c r="X51" s="260">
        <v>0</v>
      </c>
      <c r="Y51" s="260">
        <v>0</v>
      </c>
      <c r="Z51" s="260">
        <v>0</v>
      </c>
      <c r="AA51" s="260">
        <v>0</v>
      </c>
      <c r="AB51" s="260">
        <v>0</v>
      </c>
      <c r="AC51" s="260">
        <v>0</v>
      </c>
      <c r="AD51" s="260">
        <v>0</v>
      </c>
      <c r="AE51" s="260">
        <v>0</v>
      </c>
      <c r="AF51" s="260">
        <v>0</v>
      </c>
      <c r="AG51" s="260">
        <v>0</v>
      </c>
      <c r="AH51" s="260">
        <v>0</v>
      </c>
      <c r="AI51" s="260">
        <v>0</v>
      </c>
      <c r="AJ51" s="260">
        <v>0</v>
      </c>
      <c r="AK51" s="260">
        <v>0</v>
      </c>
      <c r="AL51" s="260">
        <v>0</v>
      </c>
      <c r="AM51" s="260">
        <v>0</v>
      </c>
      <c r="AN51" s="260">
        <v>0</v>
      </c>
      <c r="AO51" s="260">
        <v>0</v>
      </c>
      <c r="AP51" s="261">
        <v>0</v>
      </c>
      <c r="AQ51" s="260">
        <f t="shared" si="62"/>
        <v>1</v>
      </c>
      <c r="AR51" s="260">
        <f t="shared" si="63"/>
        <v>1</v>
      </c>
      <c r="AS51" s="260">
        <f t="shared" si="64"/>
        <v>0</v>
      </c>
      <c r="AT51" s="260">
        <f t="shared" si="65"/>
        <v>1</v>
      </c>
      <c r="AU51" s="260">
        <f t="shared" si="66"/>
        <v>0</v>
      </c>
      <c r="AV51" s="260">
        <f t="shared" si="67"/>
        <v>0</v>
      </c>
      <c r="AW51" s="259">
        <f t="shared" si="68"/>
        <v>1</v>
      </c>
      <c r="AX51" s="260">
        <f t="shared" si="69"/>
        <v>0</v>
      </c>
      <c r="AY51" s="260">
        <f t="shared" si="70"/>
        <v>0</v>
      </c>
      <c r="AZ51" s="260">
        <f t="shared" si="71"/>
        <v>0</v>
      </c>
      <c r="BA51" s="260">
        <f t="shared" si="72"/>
        <v>0</v>
      </c>
      <c r="BB51" s="260">
        <f t="shared" si="73"/>
        <v>0</v>
      </c>
      <c r="BC51" s="261">
        <f t="shared" si="74"/>
        <v>0</v>
      </c>
      <c r="BD51" s="259">
        <f t="shared" si="75"/>
        <v>1</v>
      </c>
      <c r="BE51" s="260">
        <f t="shared" si="76"/>
        <v>1</v>
      </c>
      <c r="BF51" s="261">
        <f t="shared" si="77"/>
        <v>1</v>
      </c>
      <c r="BG51" s="260">
        <f t="shared" si="78"/>
        <v>2</v>
      </c>
      <c r="BH51" s="260">
        <f t="shared" si="79"/>
        <v>1</v>
      </c>
      <c r="BI51" s="260">
        <f t="shared" si="80"/>
        <v>0</v>
      </c>
      <c r="BJ51" s="260">
        <f t="shared" si="81"/>
        <v>0</v>
      </c>
      <c r="BK51" s="260">
        <f t="shared" si="82"/>
        <v>0</v>
      </c>
      <c r="BL51" s="260">
        <f t="shared" si="83"/>
        <v>0</v>
      </c>
      <c r="BM51" s="260">
        <f t="shared" si="84"/>
        <v>0</v>
      </c>
      <c r="BN51" s="259">
        <v>1</v>
      </c>
      <c r="BO51" s="260">
        <v>1</v>
      </c>
      <c r="BP51" s="261">
        <v>0</v>
      </c>
      <c r="BQ51" s="259" t="s">
        <v>179</v>
      </c>
      <c r="BR51" s="260" t="s">
        <v>180</v>
      </c>
      <c r="BS51" s="260" t="s">
        <v>889</v>
      </c>
      <c r="BT51" s="260" t="s">
        <v>1097</v>
      </c>
      <c r="BU51" s="260" t="s">
        <v>1088</v>
      </c>
      <c r="BV51" s="260">
        <v>10</v>
      </c>
      <c r="BW51" s="260" t="s">
        <v>26</v>
      </c>
      <c r="BX51" s="261" t="s">
        <v>667</v>
      </c>
      <c r="BY51" s="259">
        <f>VLOOKUP(BW51,PERT_NAT_EQB_2018!$B$4:$G$35,6,FALSE)</f>
        <v>1</v>
      </c>
      <c r="BZ51" s="260">
        <f>VLOOKUP(BW51,PERT_NAT_EQB_2018!$B$4:$G$35,3,FALSE)</f>
        <v>1</v>
      </c>
      <c r="CA51" s="260">
        <f>VLOOKUP(BW51,PERT_NAT_EQB_2018!$B$4:$G$35,4,FALSE)</f>
        <v>0</v>
      </c>
      <c r="CB51" s="260">
        <f>VLOOKUP(BW51,PERT_NAT_EQB_2018!$B$4:$G$35,5,FALSE)</f>
        <v>0</v>
      </c>
      <c r="CC51" s="260">
        <f>VLOOKUP(BW51,PERT_NAT_EQB_2018!$B$4:$G$35,2,FALSE)</f>
        <v>1</v>
      </c>
      <c r="CD51" s="259">
        <v>0</v>
      </c>
      <c r="CE51" s="260">
        <f>VLOOKUP(BQ51,CARACT_PE!$A$1:$N$145,COLUMN(CARACT_PE!N:N),FALSE)</f>
        <v>199</v>
      </c>
      <c r="CF51" s="260">
        <v>8.1999999999999993</v>
      </c>
      <c r="CG51" s="259">
        <f>VLOOKUP(BX51,PERT_NAT_EQB_2021!$B$4:$G$81,6,FALSE)</f>
        <v>1</v>
      </c>
      <c r="CH51" s="260">
        <f>VLOOKUP(BX51,PERT_NAT_EQB_2021!$B$4:$G$81,3,FALSE)</f>
        <v>1</v>
      </c>
      <c r="CI51" s="260">
        <f>VLOOKUP(BX51,PERT_NAT_EQB_2021!$B$4:$G$81,4,FALSE)</f>
        <v>1</v>
      </c>
      <c r="CJ51" s="260">
        <f>VLOOKUP(BX51,PERT_NAT_EQB_2021!$B$4:$G$81,5,FALSE)</f>
        <v>1</v>
      </c>
      <c r="CK51" s="260">
        <f>VLOOKUP(BX51,PERT_NAT_EQB_2021!$B$4:$G$81,2,FALSE)</f>
        <v>1</v>
      </c>
      <c r="CL51" s="259">
        <f t="shared" si="85"/>
        <v>1</v>
      </c>
      <c r="CM51" s="260">
        <f t="shared" si="59"/>
        <v>1</v>
      </c>
      <c r="CN51" s="260">
        <f t="shared" si="95"/>
        <v>0</v>
      </c>
      <c r="CO51" s="260">
        <f t="shared" si="96"/>
        <v>0</v>
      </c>
      <c r="CP51" s="260">
        <f t="shared" si="86"/>
        <v>1</v>
      </c>
      <c r="CQ51" s="260" t="s">
        <v>1035</v>
      </c>
      <c r="CR51" s="262">
        <v>3</v>
      </c>
      <c r="CS51" s="263">
        <v>1</v>
      </c>
      <c r="CT51" s="262">
        <v>1</v>
      </c>
      <c r="CU51" s="264">
        <v>1</v>
      </c>
      <c r="CV51" s="264"/>
      <c r="CW51" s="263"/>
      <c r="CX51" s="262">
        <v>1</v>
      </c>
      <c r="CY51" s="264">
        <f t="shared" si="87"/>
        <v>1</v>
      </c>
      <c r="CZ51" s="264">
        <v>1</v>
      </c>
      <c r="DA51" s="264"/>
      <c r="DB51" s="264"/>
      <c r="DC51" s="264"/>
      <c r="DD51" s="264">
        <v>1</v>
      </c>
      <c r="DE51" s="264"/>
      <c r="DF51" s="264"/>
      <c r="DG51" s="264">
        <v>1</v>
      </c>
      <c r="DH51" s="262"/>
      <c r="DI51" s="264" t="str">
        <f t="shared" si="88"/>
        <v/>
      </c>
      <c r="DJ51" s="264"/>
      <c r="DK51" s="264"/>
      <c r="DL51" s="264"/>
      <c r="DM51" s="264"/>
      <c r="DN51" s="264"/>
      <c r="DO51" s="264"/>
      <c r="DP51" s="264"/>
      <c r="DQ51" s="264"/>
      <c r="DR51" s="262"/>
      <c r="DS51" s="264" t="str">
        <f t="shared" si="89"/>
        <v/>
      </c>
      <c r="DT51" s="264"/>
      <c r="DU51" s="264"/>
      <c r="DV51" s="264"/>
      <c r="DW51" s="264"/>
      <c r="DX51" s="264"/>
      <c r="DY51" s="264"/>
      <c r="DZ51" s="264"/>
      <c r="EA51" s="264"/>
      <c r="EB51" s="262">
        <v>1</v>
      </c>
      <c r="EC51" s="264">
        <f t="shared" si="90"/>
        <v>1</v>
      </c>
      <c r="ED51" s="264">
        <v>1</v>
      </c>
      <c r="EE51" s="264"/>
      <c r="EF51" s="264"/>
      <c r="EG51" s="264"/>
      <c r="EH51" s="264">
        <v>1</v>
      </c>
      <c r="EI51" s="264">
        <v>1</v>
      </c>
      <c r="EJ51" s="264">
        <v>1</v>
      </c>
      <c r="EK51" s="264"/>
      <c r="EL51" s="262"/>
      <c r="EM51" s="264" t="str">
        <f t="shared" si="45"/>
        <v/>
      </c>
      <c r="EN51" s="264"/>
      <c r="EO51" s="264"/>
      <c r="EP51" s="264"/>
      <c r="EQ51" s="264"/>
      <c r="ER51" s="264"/>
      <c r="ES51" s="264"/>
      <c r="ET51" s="264"/>
      <c r="EU51" s="264"/>
      <c r="EV51" s="262"/>
      <c r="EW51" s="264" t="str">
        <f t="shared" si="91"/>
        <v/>
      </c>
      <c r="EX51" s="264"/>
      <c r="EY51" s="264"/>
      <c r="EZ51" s="264"/>
      <c r="FA51" s="264"/>
      <c r="FB51" s="264"/>
      <c r="FC51" s="264"/>
      <c r="FD51" s="264"/>
      <c r="FE51" s="264"/>
      <c r="FF51" s="265">
        <f t="shared" si="92"/>
        <v>1</v>
      </c>
      <c r="FG51" s="264">
        <f t="shared" si="93"/>
        <v>0</v>
      </c>
      <c r="FH51" s="264">
        <f t="shared" si="46"/>
        <v>0</v>
      </c>
      <c r="FI51" s="264">
        <f t="shared" si="47"/>
        <v>1</v>
      </c>
      <c r="FJ51" s="264">
        <f t="shared" si="94"/>
        <v>0</v>
      </c>
      <c r="FK51" s="264">
        <f t="shared" si="48"/>
        <v>0</v>
      </c>
      <c r="FL51" s="264">
        <v>2</v>
      </c>
      <c r="FM51" s="264">
        <v>2</v>
      </c>
      <c r="FN51" s="264">
        <v>1</v>
      </c>
      <c r="FO51" s="264">
        <v>0</v>
      </c>
      <c r="FP51" s="264">
        <v>0</v>
      </c>
      <c r="FQ51" s="264">
        <v>2</v>
      </c>
      <c r="FR51" s="264">
        <v>1</v>
      </c>
      <c r="FS51" s="264">
        <v>1</v>
      </c>
      <c r="FT51" s="264">
        <v>1</v>
      </c>
      <c r="FU51" s="264">
        <v>1</v>
      </c>
      <c r="FV51" s="264"/>
      <c r="FW51" s="264"/>
      <c r="FX51" s="264">
        <v>1</v>
      </c>
      <c r="FY51" s="264">
        <v>1</v>
      </c>
      <c r="FZ51" s="264">
        <f t="shared" si="97"/>
        <v>2</v>
      </c>
      <c r="GA51" s="264">
        <f t="shared" si="98"/>
        <v>2</v>
      </c>
      <c r="GB51" s="264">
        <f t="shared" si="51"/>
        <v>0</v>
      </c>
      <c r="GC51" s="264">
        <f t="shared" si="52"/>
        <v>0</v>
      </c>
      <c r="GD51" s="264">
        <f t="shared" si="53"/>
        <v>0</v>
      </c>
      <c r="GE51" s="264">
        <f t="shared" si="54"/>
        <v>2</v>
      </c>
      <c r="GF51" s="264">
        <f t="shared" si="55"/>
        <v>1</v>
      </c>
      <c r="GG51" s="264">
        <f t="shared" si="56"/>
        <v>1</v>
      </c>
      <c r="GH51" s="264">
        <f t="shared" si="57"/>
        <v>1</v>
      </c>
      <c r="GI51" s="78">
        <v>1</v>
      </c>
      <c r="GJ51" s="78"/>
      <c r="GK51" s="75" t="s">
        <v>1112</v>
      </c>
      <c r="GL51" s="259">
        <v>4</v>
      </c>
      <c r="GM51" s="260">
        <v>1</v>
      </c>
      <c r="GN51" s="260">
        <v>1</v>
      </c>
      <c r="GO51" s="260">
        <v>1</v>
      </c>
      <c r="GP51" s="260">
        <v>1</v>
      </c>
      <c r="GQ51" s="260">
        <v>1</v>
      </c>
      <c r="GR51" s="260">
        <v>1</v>
      </c>
      <c r="GS51" s="260">
        <v>1</v>
      </c>
      <c r="GT51" s="260">
        <v>4</v>
      </c>
      <c r="GU51" s="260">
        <v>4</v>
      </c>
      <c r="GV51" s="260">
        <v>4</v>
      </c>
      <c r="GW51" s="260">
        <v>1</v>
      </c>
      <c r="GX51" s="260">
        <v>4</v>
      </c>
      <c r="GY51" s="260">
        <v>1</v>
      </c>
      <c r="GZ51" s="260" t="str">
        <f>VLOOKUP(BQ51,CARACT_PE!$A$2:$H$145,8,0)</f>
        <v>MEFM</v>
      </c>
    </row>
    <row r="52" spans="1:208" s="260" customFormat="1" ht="12.75" customHeight="1" x14ac:dyDescent="0.2">
      <c r="A52" s="259">
        <v>0</v>
      </c>
      <c r="B52" s="260">
        <v>0</v>
      </c>
      <c r="C52" s="260">
        <v>0</v>
      </c>
      <c r="D52" s="260">
        <v>0</v>
      </c>
      <c r="E52" s="260">
        <v>0</v>
      </c>
      <c r="F52" s="260">
        <v>0</v>
      </c>
      <c r="G52" s="260">
        <v>0</v>
      </c>
      <c r="H52" s="260">
        <v>0</v>
      </c>
      <c r="I52" s="260">
        <v>0</v>
      </c>
      <c r="J52" s="260">
        <v>0</v>
      </c>
      <c r="K52" s="260">
        <v>0</v>
      </c>
      <c r="L52" s="260">
        <v>0</v>
      </c>
      <c r="M52" s="260">
        <v>0</v>
      </c>
      <c r="N52" s="260">
        <v>0</v>
      </c>
      <c r="O52" s="260">
        <v>0</v>
      </c>
      <c r="P52" s="260">
        <v>0</v>
      </c>
      <c r="Q52" s="260">
        <v>0</v>
      </c>
      <c r="R52" s="260">
        <v>0</v>
      </c>
      <c r="S52" s="260">
        <v>0</v>
      </c>
      <c r="T52" s="260">
        <v>0</v>
      </c>
      <c r="U52" s="260">
        <v>0</v>
      </c>
      <c r="V52" s="260">
        <v>0</v>
      </c>
      <c r="W52" s="260">
        <v>0</v>
      </c>
      <c r="X52" s="260">
        <v>0</v>
      </c>
      <c r="Y52" s="260">
        <v>0</v>
      </c>
      <c r="Z52" s="260">
        <v>0</v>
      </c>
      <c r="AA52" s="260">
        <v>0</v>
      </c>
      <c r="AB52" s="260">
        <v>0</v>
      </c>
      <c r="AC52" s="260">
        <v>0</v>
      </c>
      <c r="AD52" s="260">
        <v>0</v>
      </c>
      <c r="AE52" s="260">
        <v>0</v>
      </c>
      <c r="AF52" s="260">
        <v>0</v>
      </c>
      <c r="AG52" s="260">
        <v>0</v>
      </c>
      <c r="AH52" s="260">
        <v>0</v>
      </c>
      <c r="AI52" s="260">
        <v>0</v>
      </c>
      <c r="AJ52" s="260">
        <v>0</v>
      </c>
      <c r="AK52" s="260">
        <v>0</v>
      </c>
      <c r="AL52" s="260">
        <v>0</v>
      </c>
      <c r="AM52" s="260">
        <v>0</v>
      </c>
      <c r="AN52" s="260">
        <v>0</v>
      </c>
      <c r="AO52" s="260">
        <v>0</v>
      </c>
      <c r="AP52" s="261">
        <v>0</v>
      </c>
      <c r="AQ52" s="260">
        <f t="shared" si="62"/>
        <v>0</v>
      </c>
      <c r="AR52" s="260">
        <f t="shared" si="63"/>
        <v>0</v>
      </c>
      <c r="AS52" s="260">
        <f t="shared" si="64"/>
        <v>0</v>
      </c>
      <c r="AT52" s="260">
        <f t="shared" si="65"/>
        <v>0</v>
      </c>
      <c r="AU52" s="260">
        <f t="shared" si="66"/>
        <v>0</v>
      </c>
      <c r="AV52" s="260">
        <f t="shared" si="67"/>
        <v>0</v>
      </c>
      <c r="AW52" s="259">
        <f t="shared" si="68"/>
        <v>0</v>
      </c>
      <c r="AX52" s="260">
        <f t="shared" si="69"/>
        <v>0</v>
      </c>
      <c r="AY52" s="260">
        <f t="shared" si="70"/>
        <v>0</v>
      </c>
      <c r="AZ52" s="260">
        <f t="shared" si="71"/>
        <v>0</v>
      </c>
      <c r="BA52" s="260">
        <f t="shared" si="72"/>
        <v>0</v>
      </c>
      <c r="BB52" s="260">
        <f t="shared" si="73"/>
        <v>0</v>
      </c>
      <c r="BC52" s="261">
        <f t="shared" si="74"/>
        <v>0</v>
      </c>
      <c r="BD52" s="259">
        <f t="shared" si="75"/>
        <v>0</v>
      </c>
      <c r="BE52" s="260">
        <f t="shared" si="76"/>
        <v>0</v>
      </c>
      <c r="BF52" s="261">
        <f t="shared" si="77"/>
        <v>0</v>
      </c>
      <c r="BG52" s="260">
        <f t="shared" si="78"/>
        <v>0</v>
      </c>
      <c r="BH52" s="260">
        <f t="shared" si="79"/>
        <v>0</v>
      </c>
      <c r="BI52" s="260">
        <f t="shared" si="80"/>
        <v>0</v>
      </c>
      <c r="BJ52" s="260">
        <f t="shared" si="81"/>
        <v>0</v>
      </c>
      <c r="BK52" s="260">
        <f t="shared" si="82"/>
        <v>0</v>
      </c>
      <c r="BL52" s="260">
        <f t="shared" si="83"/>
        <v>0</v>
      </c>
      <c r="BM52" s="260">
        <f t="shared" si="84"/>
        <v>0</v>
      </c>
      <c r="BN52" s="259">
        <v>0</v>
      </c>
      <c r="BO52" s="260">
        <v>0</v>
      </c>
      <c r="BP52" s="261">
        <v>1</v>
      </c>
      <c r="BQ52" s="259" t="s">
        <v>182</v>
      </c>
      <c r="BR52" s="260" t="s">
        <v>183</v>
      </c>
      <c r="BS52" s="260" t="s">
        <v>890</v>
      </c>
      <c r="BT52" s="260">
        <v>36</v>
      </c>
      <c r="BU52" s="260" t="s">
        <v>1088</v>
      </c>
      <c r="BV52" s="260">
        <v>10</v>
      </c>
      <c r="BW52" s="260" t="s">
        <v>45</v>
      </c>
      <c r="BX52" s="261" t="s">
        <v>674</v>
      </c>
      <c r="BY52" s="259">
        <f>VLOOKUP(BW52,PERT_NAT_EQB_2018!$B$4:$G$35,6,FALSE)</f>
        <v>1</v>
      </c>
      <c r="BZ52" s="260">
        <f>VLOOKUP(BW52,PERT_NAT_EQB_2018!$B$4:$G$35,3,FALSE)</f>
        <v>1</v>
      </c>
      <c r="CA52" s="260">
        <f>VLOOKUP(BW52,PERT_NAT_EQB_2018!$B$4:$G$35,4,FALSE)</f>
        <v>1</v>
      </c>
      <c r="CB52" s="260">
        <f>VLOOKUP(BW52,PERT_NAT_EQB_2018!$B$4:$G$35,5,FALSE)</f>
        <v>1</v>
      </c>
      <c r="CC52" s="260">
        <f>VLOOKUP(BW52,PERT_NAT_EQB_2018!$B$4:$G$35,2,FALSE)</f>
        <v>1</v>
      </c>
      <c r="CD52" s="173">
        <v>1</v>
      </c>
      <c r="CE52" s="260">
        <f>VLOOKUP(BQ52,CARACT_PE!$A$1:$N$145,COLUMN(CARACT_PE!N:N),FALSE)</f>
        <v>106</v>
      </c>
      <c r="CF52" s="260">
        <v>0</v>
      </c>
      <c r="CG52" s="259">
        <f>VLOOKUP(BX52,PERT_NAT_EQB_2021!$B$4:$G$81,6,FALSE)</f>
        <v>1</v>
      </c>
      <c r="CH52" s="260">
        <f>VLOOKUP(BX52,PERT_NAT_EQB_2021!$B$4:$G$81,3,FALSE)</f>
        <v>1</v>
      </c>
      <c r="CI52" s="260">
        <f>VLOOKUP(BX52,PERT_NAT_EQB_2021!$B$4:$G$81,4,FALSE)</f>
        <v>1</v>
      </c>
      <c r="CJ52" s="260">
        <f>VLOOKUP(BX52,PERT_NAT_EQB_2021!$B$4:$G$81,5,FALSE)</f>
        <v>1</v>
      </c>
      <c r="CK52" s="260">
        <f>VLOOKUP(BX52,PERT_NAT_EQB_2021!$B$4:$G$81,2,FALSE)</f>
        <v>1</v>
      </c>
      <c r="CL52" s="259">
        <f t="shared" si="85"/>
        <v>1</v>
      </c>
      <c r="CM52" s="260">
        <f t="shared" si="59"/>
        <v>0</v>
      </c>
      <c r="CN52" s="260">
        <f t="shared" si="95"/>
        <v>0</v>
      </c>
      <c r="CO52" s="260">
        <f t="shared" si="96"/>
        <v>0</v>
      </c>
      <c r="CP52" s="260">
        <f t="shared" si="86"/>
        <v>1</v>
      </c>
      <c r="CR52" s="262">
        <v>3</v>
      </c>
      <c r="CS52" s="263">
        <v>0</v>
      </c>
      <c r="CT52" s="262">
        <v>0</v>
      </c>
      <c r="CU52" s="264">
        <v>0</v>
      </c>
      <c r="CV52" s="264"/>
      <c r="CW52" s="263">
        <v>1</v>
      </c>
      <c r="CX52" s="262">
        <v>1</v>
      </c>
      <c r="CY52" s="264" t="str">
        <f t="shared" si="87"/>
        <v/>
      </c>
      <c r="CZ52" s="264">
        <v>1</v>
      </c>
      <c r="DA52" s="264"/>
      <c r="DB52" s="264">
        <v>1</v>
      </c>
      <c r="DC52" s="264">
        <v>1</v>
      </c>
      <c r="DD52" s="264"/>
      <c r="DE52" s="209"/>
      <c r="DF52" s="264">
        <v>1</v>
      </c>
      <c r="DG52" s="264"/>
      <c r="DH52" s="262"/>
      <c r="DI52" s="264" t="str">
        <f t="shared" si="88"/>
        <v/>
      </c>
      <c r="DJ52" s="264"/>
      <c r="DK52" s="264"/>
      <c r="DL52" s="264"/>
      <c r="DM52" s="264"/>
      <c r="DN52" s="264"/>
      <c r="DO52" s="264"/>
      <c r="DP52" s="264"/>
      <c r="DQ52" s="264"/>
      <c r="DR52" s="262"/>
      <c r="DS52" s="264" t="str">
        <f t="shared" si="89"/>
        <v/>
      </c>
      <c r="DT52" s="264"/>
      <c r="DU52" s="264"/>
      <c r="DV52" s="264"/>
      <c r="DW52" s="264"/>
      <c r="DX52" s="264"/>
      <c r="DY52" s="264"/>
      <c r="DZ52" s="264"/>
      <c r="EA52" s="264"/>
      <c r="EB52" s="262"/>
      <c r="EC52" s="264" t="str">
        <f t="shared" si="90"/>
        <v/>
      </c>
      <c r="ED52" s="264"/>
      <c r="EE52" s="264"/>
      <c r="EF52" s="264"/>
      <c r="EG52" s="264"/>
      <c r="EH52" s="264"/>
      <c r="EI52" s="264"/>
      <c r="EJ52" s="264"/>
      <c r="EK52" s="264"/>
      <c r="EL52" s="262"/>
      <c r="EM52" s="264" t="str">
        <f t="shared" si="45"/>
        <v/>
      </c>
      <c r="EN52" s="264"/>
      <c r="EO52" s="264"/>
      <c r="EP52" s="264"/>
      <c r="EQ52" s="264"/>
      <c r="ER52" s="264"/>
      <c r="ES52" s="264"/>
      <c r="ET52" s="264"/>
      <c r="EU52" s="264"/>
      <c r="EV52" s="262"/>
      <c r="EW52" s="264" t="str">
        <f t="shared" si="91"/>
        <v/>
      </c>
      <c r="EX52" s="264"/>
      <c r="EY52" s="264"/>
      <c r="EZ52" s="264"/>
      <c r="FA52" s="264"/>
      <c r="FB52" s="264"/>
      <c r="FC52" s="264"/>
      <c r="FD52" s="264"/>
      <c r="FE52" s="264"/>
      <c r="FF52" s="265">
        <f t="shared" si="92"/>
        <v>1</v>
      </c>
      <c r="FG52" s="264">
        <f t="shared" si="93"/>
        <v>0</v>
      </c>
      <c r="FH52" s="264">
        <f t="shared" si="46"/>
        <v>0</v>
      </c>
      <c r="FI52" s="264">
        <f t="shared" si="47"/>
        <v>0</v>
      </c>
      <c r="FJ52" s="264">
        <f t="shared" si="94"/>
        <v>0</v>
      </c>
      <c r="FK52" s="264">
        <f t="shared" si="48"/>
        <v>0</v>
      </c>
      <c r="FL52" s="264">
        <v>1</v>
      </c>
      <c r="FM52" s="264">
        <v>1</v>
      </c>
      <c r="FN52" s="264">
        <v>0</v>
      </c>
      <c r="FO52" s="264">
        <v>1</v>
      </c>
      <c r="FP52" s="264">
        <v>1</v>
      </c>
      <c r="FQ52" s="264">
        <v>1</v>
      </c>
      <c r="FR52" s="264">
        <v>0</v>
      </c>
      <c r="FS52" s="264">
        <v>0</v>
      </c>
      <c r="FT52" s="264"/>
      <c r="FU52" s="264"/>
      <c r="FV52" s="264"/>
      <c r="FW52" s="264"/>
      <c r="FX52" s="264"/>
      <c r="FY52" s="264"/>
      <c r="FZ52" s="264">
        <f t="shared" si="97"/>
        <v>1</v>
      </c>
      <c r="GA52" s="264">
        <f t="shared" si="98"/>
        <v>0</v>
      </c>
      <c r="GB52" s="264">
        <f t="shared" ref="GB52:GD54" si="99">SUM(DA52,DK52,DU52,EE52,EO52,EY52)</f>
        <v>0</v>
      </c>
      <c r="GC52" s="264">
        <f t="shared" si="99"/>
        <v>1</v>
      </c>
      <c r="GD52" s="264">
        <f t="shared" si="99"/>
        <v>1</v>
      </c>
      <c r="GE52" s="264">
        <f>SUM(DF52,DN52,DX52,EH52,ER52,FB52)</f>
        <v>1</v>
      </c>
      <c r="GF52" s="264">
        <f t="shared" ref="GF52:GF83" si="100">SUM(DE52,DO52,DY52,EI52,ES52,FC52)</f>
        <v>0</v>
      </c>
      <c r="GG52" s="264">
        <f t="shared" ref="GG52:GG83" si="101">SUM(DF52,DP52,DZ52,EJ52,ET52,FD52)</f>
        <v>1</v>
      </c>
      <c r="GH52" s="264">
        <f t="shared" ref="GH52:GH83" si="102">SUM(DG52,DQ52,EA52,EK52,EU52,FE52)</f>
        <v>0</v>
      </c>
      <c r="GI52" s="78"/>
      <c r="GJ52" s="78"/>
      <c r="GK52" s="75" t="s">
        <v>1176</v>
      </c>
      <c r="GL52" s="259">
        <v>4</v>
      </c>
      <c r="GM52" s="260">
        <v>1</v>
      </c>
      <c r="GN52" s="260">
        <v>1</v>
      </c>
      <c r="GO52" s="260">
        <v>1</v>
      </c>
      <c r="GP52" s="260">
        <v>1</v>
      </c>
      <c r="GQ52" s="260">
        <v>1</v>
      </c>
      <c r="GR52" s="260">
        <v>1</v>
      </c>
      <c r="GS52" s="260">
        <v>1</v>
      </c>
      <c r="GZ52" s="260" t="str">
        <f>VLOOKUP(BQ52,CARACT_PE!$A$2:$H$145,8,0)</f>
        <v>MEFM</v>
      </c>
    </row>
    <row r="53" spans="1:208" s="260" customFormat="1" ht="12.75" customHeight="1" x14ac:dyDescent="0.2">
      <c r="A53" s="259">
        <v>0</v>
      </c>
      <c r="B53" s="260">
        <v>0</v>
      </c>
      <c r="C53" s="260">
        <v>0</v>
      </c>
      <c r="D53" s="260">
        <v>0</v>
      </c>
      <c r="E53" s="260">
        <v>0</v>
      </c>
      <c r="F53" s="260">
        <v>0</v>
      </c>
      <c r="G53" s="260">
        <v>0</v>
      </c>
      <c r="H53" s="260">
        <v>0</v>
      </c>
      <c r="I53" s="260">
        <v>0</v>
      </c>
      <c r="J53" s="260">
        <v>0</v>
      </c>
      <c r="K53" s="260">
        <v>0</v>
      </c>
      <c r="L53" s="260">
        <v>0</v>
      </c>
      <c r="M53" s="260">
        <v>0</v>
      </c>
      <c r="N53" s="260">
        <v>0</v>
      </c>
      <c r="O53" s="260">
        <v>0</v>
      </c>
      <c r="P53" s="260">
        <v>0</v>
      </c>
      <c r="Q53" s="260">
        <v>0</v>
      </c>
      <c r="R53" s="260">
        <v>0</v>
      </c>
      <c r="S53" s="260">
        <v>0</v>
      </c>
      <c r="T53" s="260">
        <v>0</v>
      </c>
      <c r="U53" s="260">
        <v>0</v>
      </c>
      <c r="V53" s="260">
        <v>0</v>
      </c>
      <c r="W53" s="260">
        <v>0</v>
      </c>
      <c r="X53" s="260">
        <v>0</v>
      </c>
      <c r="Y53" s="260">
        <v>0</v>
      </c>
      <c r="Z53" s="260">
        <v>0</v>
      </c>
      <c r="AA53" s="260">
        <v>0</v>
      </c>
      <c r="AB53" s="260">
        <v>0</v>
      </c>
      <c r="AC53" s="260">
        <v>0</v>
      </c>
      <c r="AD53" s="260">
        <v>0</v>
      </c>
      <c r="AE53" s="260">
        <v>0</v>
      </c>
      <c r="AF53" s="260">
        <v>0</v>
      </c>
      <c r="AG53" s="260">
        <v>0</v>
      </c>
      <c r="AH53" s="260">
        <v>0</v>
      </c>
      <c r="AI53" s="260">
        <v>0</v>
      </c>
      <c r="AJ53" s="260">
        <v>1</v>
      </c>
      <c r="AK53" s="260">
        <v>0</v>
      </c>
      <c r="AL53" s="260">
        <v>0</v>
      </c>
      <c r="AM53" s="260">
        <v>0</v>
      </c>
      <c r="AN53" s="260">
        <v>1</v>
      </c>
      <c r="AO53" s="260">
        <v>1</v>
      </c>
      <c r="AP53" s="261">
        <v>0</v>
      </c>
      <c r="AQ53" s="260">
        <f t="shared" si="62"/>
        <v>0</v>
      </c>
      <c r="AR53" s="260">
        <f t="shared" si="63"/>
        <v>0</v>
      </c>
      <c r="AS53" s="260">
        <f t="shared" si="64"/>
        <v>0</v>
      </c>
      <c r="AT53" s="260">
        <f t="shared" si="65"/>
        <v>0</v>
      </c>
      <c r="AU53" s="260">
        <f t="shared" si="66"/>
        <v>0</v>
      </c>
      <c r="AV53" s="260">
        <f t="shared" si="67"/>
        <v>1</v>
      </c>
      <c r="AW53" s="259">
        <f t="shared" si="68"/>
        <v>1</v>
      </c>
      <c r="AX53" s="260">
        <f t="shared" si="69"/>
        <v>0</v>
      </c>
      <c r="AY53" s="260">
        <f t="shared" si="70"/>
        <v>0</v>
      </c>
      <c r="AZ53" s="260">
        <f t="shared" si="71"/>
        <v>0</v>
      </c>
      <c r="BA53" s="260">
        <f t="shared" si="72"/>
        <v>1</v>
      </c>
      <c r="BB53" s="260">
        <f t="shared" si="73"/>
        <v>1</v>
      </c>
      <c r="BC53" s="261">
        <f t="shared" si="74"/>
        <v>0</v>
      </c>
      <c r="BD53" s="259">
        <f t="shared" si="75"/>
        <v>1</v>
      </c>
      <c r="BE53" s="260">
        <f t="shared" si="76"/>
        <v>1</v>
      </c>
      <c r="BF53" s="261">
        <f t="shared" si="77"/>
        <v>3</v>
      </c>
      <c r="BG53" s="260">
        <f t="shared" si="78"/>
        <v>1</v>
      </c>
      <c r="BH53" s="260">
        <f t="shared" si="79"/>
        <v>0</v>
      </c>
      <c r="BI53" s="260">
        <f t="shared" si="80"/>
        <v>0</v>
      </c>
      <c r="BJ53" s="260">
        <f t="shared" si="81"/>
        <v>0</v>
      </c>
      <c r="BK53" s="260">
        <f t="shared" si="82"/>
        <v>1</v>
      </c>
      <c r="BL53" s="260">
        <f t="shared" si="83"/>
        <v>1</v>
      </c>
      <c r="BM53" s="260">
        <f t="shared" si="84"/>
        <v>0</v>
      </c>
      <c r="BN53" s="259">
        <v>0</v>
      </c>
      <c r="BO53" s="260">
        <v>1</v>
      </c>
      <c r="BP53" s="261">
        <v>0</v>
      </c>
      <c r="BQ53" s="259" t="s">
        <v>218</v>
      </c>
      <c r="BR53" s="260" t="s">
        <v>219</v>
      </c>
      <c r="BS53" s="260" t="s">
        <v>891</v>
      </c>
      <c r="BT53" s="260">
        <v>43</v>
      </c>
      <c r="BU53" s="260" t="s">
        <v>1087</v>
      </c>
      <c r="BV53" s="260">
        <v>11</v>
      </c>
      <c r="BW53" s="260" t="s">
        <v>26</v>
      </c>
      <c r="BX53" s="261" t="s">
        <v>679</v>
      </c>
      <c r="BY53" s="259">
        <f>VLOOKUP(BW53,PERT_NAT_EQB_2018!$B$4:$G$35,6,FALSE)</f>
        <v>1</v>
      </c>
      <c r="BZ53" s="260">
        <f>VLOOKUP(BW53,PERT_NAT_EQB_2018!$B$4:$G$35,3,FALSE)</f>
        <v>1</v>
      </c>
      <c r="CA53" s="260">
        <f>VLOOKUP(BW53,PERT_NAT_EQB_2018!$B$4:$G$35,4,FALSE)</f>
        <v>0</v>
      </c>
      <c r="CB53" s="260">
        <f>VLOOKUP(BW53,PERT_NAT_EQB_2018!$B$4:$G$35,5,FALSE)</f>
        <v>0</v>
      </c>
      <c r="CC53" s="260">
        <f>VLOOKUP(BW53,PERT_NAT_EQB_2018!$B$4:$G$35,2,FALSE)</f>
        <v>1</v>
      </c>
      <c r="CD53" s="259">
        <v>0</v>
      </c>
      <c r="CE53" s="260">
        <f>VLOOKUP(BQ53,CARACT_PE!$A$1:$N$145,COLUMN(CARACT_PE!N:N),FALSE)</f>
        <v>807</v>
      </c>
      <c r="CF53" s="260">
        <v>5</v>
      </c>
      <c r="CG53" s="259">
        <f>VLOOKUP(BX53,PERT_NAT_EQB_2021!$B$4:$G$81,6,FALSE)</f>
        <v>1</v>
      </c>
      <c r="CH53" s="260">
        <f>VLOOKUP(BX53,PERT_NAT_EQB_2021!$B$4:$G$81,3,FALSE)</f>
        <v>1</v>
      </c>
      <c r="CI53" s="260">
        <f>VLOOKUP(BX53,PERT_NAT_EQB_2021!$B$4:$G$81,4,FALSE)</f>
        <v>0</v>
      </c>
      <c r="CJ53" s="260">
        <f>VLOOKUP(BX53,PERT_NAT_EQB_2021!$B$4:$G$81,5,FALSE)</f>
        <v>0</v>
      </c>
      <c r="CK53" s="260">
        <f>VLOOKUP(BX53,PERT_NAT_EQB_2021!$B$4:$G$81,2,FALSE)</f>
        <v>1</v>
      </c>
      <c r="CL53" s="259">
        <f t="shared" si="85"/>
        <v>1</v>
      </c>
      <c r="CM53" s="260">
        <f t="shared" si="59"/>
        <v>1</v>
      </c>
      <c r="CN53" s="260">
        <f t="shared" si="95"/>
        <v>0</v>
      </c>
      <c r="CO53" s="260">
        <f t="shared" si="96"/>
        <v>0</v>
      </c>
      <c r="CP53" s="260">
        <f t="shared" si="86"/>
        <v>1</v>
      </c>
      <c r="CR53" s="262">
        <v>3</v>
      </c>
      <c r="CS53" s="263">
        <v>1</v>
      </c>
      <c r="CT53" s="262">
        <v>0</v>
      </c>
      <c r="CU53" s="264">
        <v>1</v>
      </c>
      <c r="CV53" s="264">
        <v>1</v>
      </c>
      <c r="CW53" s="263"/>
      <c r="CX53" s="262"/>
      <c r="CY53" s="264" t="str">
        <f t="shared" si="87"/>
        <v/>
      </c>
      <c r="CZ53" s="264"/>
      <c r="DA53" s="264"/>
      <c r="DB53" s="264"/>
      <c r="DC53" s="264"/>
      <c r="DD53" s="264"/>
      <c r="DE53" s="264"/>
      <c r="DF53" s="264"/>
      <c r="DG53" s="264"/>
      <c r="DH53" s="262"/>
      <c r="DI53" s="264" t="str">
        <f t="shared" si="88"/>
        <v/>
      </c>
      <c r="DJ53" s="264"/>
      <c r="DK53" s="264"/>
      <c r="DL53" s="264"/>
      <c r="DM53" s="264"/>
      <c r="DN53" s="264"/>
      <c r="DO53" s="264"/>
      <c r="DP53" s="264"/>
      <c r="DQ53" s="264"/>
      <c r="DR53" s="262">
        <v>1</v>
      </c>
      <c r="DS53" s="264" t="str">
        <f t="shared" si="89"/>
        <v/>
      </c>
      <c r="DT53" s="264">
        <v>1</v>
      </c>
      <c r="DU53" s="264">
        <v>1</v>
      </c>
      <c r="DV53" s="264"/>
      <c r="DW53" s="264"/>
      <c r="DX53" s="264">
        <v>1</v>
      </c>
      <c r="DY53" s="264"/>
      <c r="DZ53" s="264"/>
      <c r="EA53" s="264"/>
      <c r="EB53" s="262"/>
      <c r="EC53" s="264" t="str">
        <f t="shared" si="90"/>
        <v/>
      </c>
      <c r="ED53" s="264"/>
      <c r="EE53" s="264"/>
      <c r="EF53" s="264"/>
      <c r="EG53" s="264"/>
      <c r="EH53" s="264"/>
      <c r="EI53" s="264"/>
      <c r="EJ53" s="264"/>
      <c r="EK53" s="264"/>
      <c r="EL53" s="262"/>
      <c r="EM53" s="264" t="str">
        <f t="shared" si="45"/>
        <v/>
      </c>
      <c r="EN53" s="264"/>
      <c r="EO53" s="264"/>
      <c r="EP53" s="264"/>
      <c r="EQ53" s="264"/>
      <c r="ER53" s="264"/>
      <c r="ES53" s="264"/>
      <c r="ET53" s="264"/>
      <c r="EU53" s="264"/>
      <c r="EV53" s="262">
        <v>1</v>
      </c>
      <c r="EW53" s="264" t="str">
        <f t="shared" si="91"/>
        <v/>
      </c>
      <c r="EX53" s="264">
        <v>1</v>
      </c>
      <c r="EY53" s="264"/>
      <c r="EZ53" s="264"/>
      <c r="FA53" s="264"/>
      <c r="FB53" s="264">
        <v>1</v>
      </c>
      <c r="FC53" s="264"/>
      <c r="FD53" s="264"/>
      <c r="FE53" s="264"/>
      <c r="FF53" s="265">
        <f t="shared" si="92"/>
        <v>0</v>
      </c>
      <c r="FG53" s="264">
        <f t="shared" si="93"/>
        <v>0</v>
      </c>
      <c r="FH53" s="264">
        <f t="shared" si="46"/>
        <v>1</v>
      </c>
      <c r="FI53" s="264">
        <f t="shared" si="47"/>
        <v>0</v>
      </c>
      <c r="FJ53" s="264">
        <f t="shared" si="94"/>
        <v>1</v>
      </c>
      <c r="FK53" s="264">
        <f t="shared" si="48"/>
        <v>1</v>
      </c>
      <c r="FL53" s="264">
        <v>2</v>
      </c>
      <c r="FM53" s="264">
        <v>2</v>
      </c>
      <c r="FN53" s="264">
        <v>1</v>
      </c>
      <c r="FO53" s="264">
        <v>0</v>
      </c>
      <c r="FP53" s="264">
        <v>0</v>
      </c>
      <c r="FQ53" s="264">
        <v>2</v>
      </c>
      <c r="FR53" s="264">
        <v>1</v>
      </c>
      <c r="FS53" s="264">
        <v>1</v>
      </c>
      <c r="FT53" s="264"/>
      <c r="FU53" s="264"/>
      <c r="FV53" s="264"/>
      <c r="FW53" s="264"/>
      <c r="FX53" s="264"/>
      <c r="FY53" s="264"/>
      <c r="FZ53" s="264">
        <f t="shared" si="97"/>
        <v>2</v>
      </c>
      <c r="GA53" s="264">
        <f t="shared" si="98"/>
        <v>0</v>
      </c>
      <c r="GB53" s="264">
        <f t="shared" si="99"/>
        <v>1</v>
      </c>
      <c r="GC53" s="264">
        <f t="shared" si="99"/>
        <v>0</v>
      </c>
      <c r="GD53" s="264">
        <f t="shared" si="99"/>
        <v>0</v>
      </c>
      <c r="GE53" s="264">
        <f t="shared" ref="GE53:GE59" si="103">SUM(DD53,DN53,DX53,EH53,ER53,FB53)</f>
        <v>2</v>
      </c>
      <c r="GF53" s="264">
        <f t="shared" si="100"/>
        <v>0</v>
      </c>
      <c r="GG53" s="264">
        <f t="shared" si="101"/>
        <v>0</v>
      </c>
      <c r="GH53" s="264">
        <f t="shared" si="102"/>
        <v>0</v>
      </c>
      <c r="GI53" s="78"/>
      <c r="GJ53" s="78"/>
      <c r="GK53" s="75" t="s">
        <v>952</v>
      </c>
      <c r="GL53" s="259">
        <v>4</v>
      </c>
      <c r="GM53" s="260">
        <v>1</v>
      </c>
      <c r="GN53" s="260">
        <v>1</v>
      </c>
      <c r="GO53" s="260">
        <v>1</v>
      </c>
      <c r="GP53" s="260">
        <v>1</v>
      </c>
      <c r="GQ53" s="260">
        <v>1</v>
      </c>
      <c r="GR53" s="260">
        <v>1</v>
      </c>
      <c r="GS53" s="260">
        <v>1</v>
      </c>
      <c r="GZ53" s="260" t="str">
        <f>VLOOKUP(BQ53,CARACT_PE!$A$2:$H$145,8,0)</f>
        <v>MEFM</v>
      </c>
    </row>
    <row r="54" spans="1:208" s="260" customFormat="1" ht="12.75" customHeight="1" x14ac:dyDescent="0.2">
      <c r="A54" s="259">
        <v>0</v>
      </c>
      <c r="B54" s="260">
        <v>0</v>
      </c>
      <c r="C54" s="260">
        <v>0</v>
      </c>
      <c r="D54" s="260">
        <v>0</v>
      </c>
      <c r="E54" s="260">
        <v>0</v>
      </c>
      <c r="F54" s="260">
        <v>0</v>
      </c>
      <c r="G54" s="260">
        <v>0</v>
      </c>
      <c r="H54" s="260">
        <v>0</v>
      </c>
      <c r="I54" s="260">
        <v>0</v>
      </c>
      <c r="J54" s="260">
        <v>0</v>
      </c>
      <c r="K54" s="260">
        <v>0</v>
      </c>
      <c r="L54" s="260">
        <v>0</v>
      </c>
      <c r="M54" s="260">
        <v>0</v>
      </c>
      <c r="N54" s="260">
        <v>0</v>
      </c>
      <c r="O54" s="260">
        <v>0</v>
      </c>
      <c r="P54" s="260">
        <v>0</v>
      </c>
      <c r="Q54" s="260">
        <v>0</v>
      </c>
      <c r="R54" s="260">
        <v>0</v>
      </c>
      <c r="S54" s="260">
        <v>0</v>
      </c>
      <c r="T54" s="260">
        <v>0</v>
      </c>
      <c r="U54" s="260">
        <v>0</v>
      </c>
      <c r="V54" s="260">
        <v>0</v>
      </c>
      <c r="W54" s="260">
        <v>0</v>
      </c>
      <c r="X54" s="260">
        <v>0</v>
      </c>
      <c r="Y54" s="260">
        <v>0</v>
      </c>
      <c r="Z54" s="260">
        <v>0</v>
      </c>
      <c r="AA54" s="260">
        <v>0</v>
      </c>
      <c r="AB54" s="260">
        <v>0</v>
      </c>
      <c r="AC54" s="260">
        <v>0</v>
      </c>
      <c r="AD54" s="260">
        <v>0</v>
      </c>
      <c r="AE54" s="260">
        <v>0</v>
      </c>
      <c r="AF54" s="260">
        <v>0</v>
      </c>
      <c r="AG54" s="260">
        <v>0</v>
      </c>
      <c r="AH54" s="260">
        <v>0</v>
      </c>
      <c r="AI54" s="260">
        <v>0</v>
      </c>
      <c r="AJ54" s="260">
        <v>1</v>
      </c>
      <c r="AK54" s="260">
        <v>0</v>
      </c>
      <c r="AL54" s="260">
        <v>0</v>
      </c>
      <c r="AM54" s="260">
        <v>0</v>
      </c>
      <c r="AN54" s="260">
        <v>1</v>
      </c>
      <c r="AO54" s="260">
        <v>1</v>
      </c>
      <c r="AP54" s="261">
        <v>0</v>
      </c>
      <c r="AQ54" s="260">
        <f t="shared" si="62"/>
        <v>0</v>
      </c>
      <c r="AR54" s="260">
        <f t="shared" si="63"/>
        <v>0</v>
      </c>
      <c r="AS54" s="260">
        <f t="shared" si="64"/>
        <v>0</v>
      </c>
      <c r="AT54" s="260">
        <f t="shared" si="65"/>
        <v>0</v>
      </c>
      <c r="AU54" s="260">
        <f t="shared" si="66"/>
        <v>0</v>
      </c>
      <c r="AV54" s="260">
        <f t="shared" si="67"/>
        <v>1</v>
      </c>
      <c r="AW54" s="259">
        <f t="shared" si="68"/>
        <v>1</v>
      </c>
      <c r="AX54" s="260">
        <f t="shared" si="69"/>
        <v>0</v>
      </c>
      <c r="AY54" s="260">
        <f t="shared" si="70"/>
        <v>0</v>
      </c>
      <c r="AZ54" s="260">
        <f t="shared" si="71"/>
        <v>0</v>
      </c>
      <c r="BA54" s="260">
        <f t="shared" si="72"/>
        <v>1</v>
      </c>
      <c r="BB54" s="260">
        <f t="shared" si="73"/>
        <v>1</v>
      </c>
      <c r="BC54" s="261">
        <f t="shared" si="74"/>
        <v>0</v>
      </c>
      <c r="BD54" s="259">
        <f t="shared" si="75"/>
        <v>1</v>
      </c>
      <c r="BE54" s="260">
        <f t="shared" si="76"/>
        <v>1</v>
      </c>
      <c r="BF54" s="261">
        <f t="shared" si="77"/>
        <v>3</v>
      </c>
      <c r="BG54" s="260">
        <f t="shared" si="78"/>
        <v>1</v>
      </c>
      <c r="BH54" s="260">
        <f t="shared" si="79"/>
        <v>0</v>
      </c>
      <c r="BI54" s="260">
        <f t="shared" si="80"/>
        <v>0</v>
      </c>
      <c r="BJ54" s="260">
        <f t="shared" si="81"/>
        <v>0</v>
      </c>
      <c r="BK54" s="260">
        <f t="shared" si="82"/>
        <v>1</v>
      </c>
      <c r="BL54" s="260">
        <f t="shared" si="83"/>
        <v>1</v>
      </c>
      <c r="BM54" s="260">
        <f t="shared" si="84"/>
        <v>0</v>
      </c>
      <c r="BN54" s="259">
        <v>0</v>
      </c>
      <c r="BO54" s="260">
        <v>0</v>
      </c>
      <c r="BP54" s="261">
        <v>1</v>
      </c>
      <c r="BQ54" s="259" t="s">
        <v>225</v>
      </c>
      <c r="BR54" s="260" t="s">
        <v>226</v>
      </c>
      <c r="BS54" s="260" t="s">
        <v>892</v>
      </c>
      <c r="BT54" s="260" t="s">
        <v>1099</v>
      </c>
      <c r="BU54" s="260" t="s">
        <v>1098</v>
      </c>
      <c r="BV54" s="260">
        <v>10</v>
      </c>
      <c r="BW54" s="260" t="s">
        <v>31</v>
      </c>
      <c r="BX54" s="261" t="s">
        <v>677</v>
      </c>
      <c r="BY54" s="259">
        <f>VLOOKUP(BW54,PERT_NAT_EQB_2018!$B$4:$G$35,6,FALSE)</f>
        <v>1</v>
      </c>
      <c r="BZ54" s="260">
        <f>VLOOKUP(BW54,PERT_NAT_EQB_2018!$B$4:$G$35,3,FALSE)</f>
        <v>1</v>
      </c>
      <c r="CA54" s="260">
        <f>VLOOKUP(BW54,PERT_NAT_EQB_2018!$B$4:$G$35,4,FALSE)</f>
        <v>1</v>
      </c>
      <c r="CB54" s="260">
        <f>VLOOKUP(BW54,PERT_NAT_EQB_2018!$B$4:$G$35,5,FALSE)</f>
        <v>1</v>
      </c>
      <c r="CC54" s="260">
        <f>VLOOKUP(BW54,PERT_NAT_EQB_2018!$B$4:$G$35,2,FALSE)</f>
        <v>1</v>
      </c>
      <c r="CD54" s="259">
        <v>0</v>
      </c>
      <c r="CE54" s="260">
        <f>VLOOKUP(BQ54,CARACT_PE!$A$1:$N$145,COLUMN(CARACT_PE!N:N),FALSE)</f>
        <v>71</v>
      </c>
      <c r="CF54" s="260">
        <v>5</v>
      </c>
      <c r="CG54" s="259">
        <f>VLOOKUP(BX54,PERT_NAT_EQB_2021!$B$4:$G$81,6,FALSE)</f>
        <v>1</v>
      </c>
      <c r="CH54" s="260">
        <f>VLOOKUP(BX54,PERT_NAT_EQB_2021!$B$4:$G$81,3,FALSE)</f>
        <v>1</v>
      </c>
      <c r="CI54" s="260">
        <f>VLOOKUP(BX54,PERT_NAT_EQB_2021!$B$4:$G$81,4,FALSE)</f>
        <v>1</v>
      </c>
      <c r="CJ54" s="260">
        <f>VLOOKUP(BX54,PERT_NAT_EQB_2021!$B$4:$G$81,5,FALSE)</f>
        <v>1</v>
      </c>
      <c r="CK54" s="260">
        <f>VLOOKUP(BX54,PERT_NAT_EQB_2021!$B$4:$G$81,2,FALSE)</f>
        <v>1</v>
      </c>
      <c r="CL54" s="259">
        <f t="shared" si="85"/>
        <v>1</v>
      </c>
      <c r="CM54" s="260">
        <f t="shared" si="59"/>
        <v>1</v>
      </c>
      <c r="CN54" s="260">
        <f t="shared" si="95"/>
        <v>0</v>
      </c>
      <c r="CO54" s="260">
        <f t="shared" si="96"/>
        <v>0</v>
      </c>
      <c r="CP54" s="260">
        <f t="shared" si="86"/>
        <v>1</v>
      </c>
      <c r="CQ54" s="260" t="s">
        <v>1035</v>
      </c>
      <c r="CR54" s="262">
        <v>3</v>
      </c>
      <c r="CS54" s="263">
        <v>1</v>
      </c>
      <c r="CT54" s="262">
        <v>0</v>
      </c>
      <c r="CU54" s="264">
        <v>1</v>
      </c>
      <c r="CV54" s="264">
        <v>1</v>
      </c>
      <c r="CW54" s="263"/>
      <c r="CX54" s="262"/>
      <c r="CY54" s="264" t="str">
        <f t="shared" si="87"/>
        <v/>
      </c>
      <c r="CZ54" s="264"/>
      <c r="DA54" s="264"/>
      <c r="DB54" s="264"/>
      <c r="DC54" s="264"/>
      <c r="DD54" s="264"/>
      <c r="DE54" s="264"/>
      <c r="DF54" s="264"/>
      <c r="DG54" s="264"/>
      <c r="DH54" s="262"/>
      <c r="DI54" s="264" t="str">
        <f t="shared" si="88"/>
        <v/>
      </c>
      <c r="DJ54" s="264"/>
      <c r="DK54" s="264"/>
      <c r="DL54" s="264"/>
      <c r="DM54" s="264"/>
      <c r="DN54" s="264"/>
      <c r="DO54" s="264"/>
      <c r="DP54" s="264"/>
      <c r="DQ54" s="264"/>
      <c r="DR54" s="262">
        <v>1</v>
      </c>
      <c r="DS54" s="264" t="str">
        <f t="shared" si="89"/>
        <v/>
      </c>
      <c r="DT54" s="264">
        <v>1</v>
      </c>
      <c r="DU54" s="264">
        <v>1</v>
      </c>
      <c r="DV54" s="264"/>
      <c r="DW54" s="264"/>
      <c r="DX54" s="264">
        <v>1</v>
      </c>
      <c r="DY54" s="264"/>
      <c r="DZ54" s="264"/>
      <c r="EA54" s="264"/>
      <c r="EB54" s="262"/>
      <c r="EC54" s="264" t="str">
        <f t="shared" si="90"/>
        <v/>
      </c>
      <c r="ED54" s="264"/>
      <c r="EE54" s="264"/>
      <c r="EF54" s="264"/>
      <c r="EG54" s="264"/>
      <c r="EH54" s="264"/>
      <c r="EI54" s="264"/>
      <c r="EJ54" s="264"/>
      <c r="EK54" s="264"/>
      <c r="EL54" s="262"/>
      <c r="EM54" s="264" t="str">
        <f t="shared" si="45"/>
        <v/>
      </c>
      <c r="EN54" s="264"/>
      <c r="EO54" s="264"/>
      <c r="EP54" s="264"/>
      <c r="EQ54" s="264"/>
      <c r="ER54" s="264"/>
      <c r="ES54" s="264"/>
      <c r="ET54" s="264"/>
      <c r="EU54" s="264"/>
      <c r="EV54" s="262">
        <v>1</v>
      </c>
      <c r="EW54" s="264" t="str">
        <f t="shared" si="91"/>
        <v/>
      </c>
      <c r="EX54" s="264">
        <v>1</v>
      </c>
      <c r="EY54" s="264"/>
      <c r="EZ54" s="264"/>
      <c r="FA54" s="264"/>
      <c r="FB54" s="264">
        <v>1</v>
      </c>
      <c r="FC54" s="264"/>
      <c r="FD54" s="264"/>
      <c r="FE54" s="264"/>
      <c r="FF54" s="265">
        <f t="shared" si="92"/>
        <v>0</v>
      </c>
      <c r="FG54" s="264">
        <f t="shared" si="93"/>
        <v>0</v>
      </c>
      <c r="FH54" s="264">
        <f t="shared" si="46"/>
        <v>1</v>
      </c>
      <c r="FI54" s="264">
        <f t="shared" si="47"/>
        <v>0</v>
      </c>
      <c r="FJ54" s="264">
        <f t="shared" si="94"/>
        <v>1</v>
      </c>
      <c r="FK54" s="264">
        <f t="shared" si="48"/>
        <v>1</v>
      </c>
      <c r="FL54" s="264">
        <v>2</v>
      </c>
      <c r="FM54" s="264">
        <v>2</v>
      </c>
      <c r="FN54" s="264">
        <v>1</v>
      </c>
      <c r="FO54" s="264">
        <v>0</v>
      </c>
      <c r="FP54" s="264">
        <v>0</v>
      </c>
      <c r="FQ54" s="264">
        <v>2</v>
      </c>
      <c r="FR54" s="264">
        <v>1</v>
      </c>
      <c r="FS54" s="264">
        <v>1</v>
      </c>
      <c r="FT54" s="264"/>
      <c r="FU54" s="264"/>
      <c r="FV54" s="264"/>
      <c r="FW54" s="264"/>
      <c r="FX54" s="264"/>
      <c r="FY54" s="264"/>
      <c r="FZ54" s="264">
        <f t="shared" si="97"/>
        <v>2</v>
      </c>
      <c r="GA54" s="264">
        <f t="shared" si="98"/>
        <v>0</v>
      </c>
      <c r="GB54" s="264">
        <f t="shared" si="99"/>
        <v>1</v>
      </c>
      <c r="GC54" s="264">
        <f t="shared" si="99"/>
        <v>0</v>
      </c>
      <c r="GD54" s="264">
        <f t="shared" si="99"/>
        <v>0</v>
      </c>
      <c r="GE54" s="264">
        <f t="shared" si="103"/>
        <v>2</v>
      </c>
      <c r="GF54" s="264">
        <f t="shared" si="100"/>
        <v>0</v>
      </c>
      <c r="GG54" s="264">
        <f t="shared" si="101"/>
        <v>0</v>
      </c>
      <c r="GH54" s="264">
        <f t="shared" si="102"/>
        <v>0</v>
      </c>
      <c r="GI54" s="78"/>
      <c r="GJ54" s="78"/>
      <c r="GK54" s="75" t="s">
        <v>952</v>
      </c>
      <c r="GL54" s="259">
        <v>4</v>
      </c>
      <c r="GM54" s="260">
        <v>1</v>
      </c>
      <c r="GN54" s="260">
        <v>1</v>
      </c>
      <c r="GO54" s="260">
        <v>1</v>
      </c>
      <c r="GP54" s="260">
        <v>1</v>
      </c>
      <c r="GQ54" s="260">
        <v>1</v>
      </c>
      <c r="GR54" s="260">
        <v>1</v>
      </c>
      <c r="GS54" s="260">
        <v>1</v>
      </c>
      <c r="GZ54" s="260" t="str">
        <f>VLOOKUP(BQ54,CARACT_PE!$A$2:$H$145,8,0)</f>
        <v>MEFM</v>
      </c>
    </row>
    <row r="55" spans="1:208" s="260" customFormat="1" ht="12.75" customHeight="1" x14ac:dyDescent="0.2">
      <c r="A55" s="259">
        <v>0</v>
      </c>
      <c r="B55" s="260">
        <v>0</v>
      </c>
      <c r="C55" s="260">
        <v>0</v>
      </c>
      <c r="D55" s="260">
        <v>0</v>
      </c>
      <c r="E55" s="260">
        <v>0</v>
      </c>
      <c r="F55" s="260">
        <v>0</v>
      </c>
      <c r="G55" s="260">
        <v>0</v>
      </c>
      <c r="H55" s="260">
        <v>0</v>
      </c>
      <c r="I55" s="260">
        <v>0</v>
      </c>
      <c r="J55" s="260">
        <v>0</v>
      </c>
      <c r="K55" s="260">
        <v>0</v>
      </c>
      <c r="L55" s="260">
        <v>0</v>
      </c>
      <c r="M55" s="260">
        <v>0</v>
      </c>
      <c r="N55" s="260">
        <v>0</v>
      </c>
      <c r="O55" s="260">
        <v>0</v>
      </c>
      <c r="P55" s="260">
        <v>0</v>
      </c>
      <c r="Q55" s="260">
        <v>0</v>
      </c>
      <c r="R55" s="260">
        <v>0</v>
      </c>
      <c r="S55" s="260">
        <v>0</v>
      </c>
      <c r="T55" s="260">
        <v>0</v>
      </c>
      <c r="U55" s="260">
        <v>0</v>
      </c>
      <c r="V55" s="260">
        <v>0</v>
      </c>
      <c r="W55" s="260">
        <v>0</v>
      </c>
      <c r="X55" s="260">
        <v>0</v>
      </c>
      <c r="Y55" s="260">
        <v>0</v>
      </c>
      <c r="Z55" s="260">
        <v>0</v>
      </c>
      <c r="AA55" s="260">
        <v>0</v>
      </c>
      <c r="AB55" s="260">
        <v>0</v>
      </c>
      <c r="AC55" s="260">
        <v>1</v>
      </c>
      <c r="AD55" s="260">
        <v>0</v>
      </c>
      <c r="AE55" s="260">
        <v>1</v>
      </c>
      <c r="AF55" s="260">
        <v>1</v>
      </c>
      <c r="AG55" s="260">
        <v>1</v>
      </c>
      <c r="AH55" s="260">
        <v>0</v>
      </c>
      <c r="AI55" s="260">
        <v>0</v>
      </c>
      <c r="AJ55" s="260">
        <v>1</v>
      </c>
      <c r="AK55" s="260">
        <v>0</v>
      </c>
      <c r="AL55" s="260">
        <v>1</v>
      </c>
      <c r="AM55" s="260">
        <v>1</v>
      </c>
      <c r="AN55" s="260">
        <v>1</v>
      </c>
      <c r="AO55" s="260">
        <v>0</v>
      </c>
      <c r="AP55" s="261">
        <v>0</v>
      </c>
      <c r="AQ55" s="260">
        <f t="shared" si="62"/>
        <v>0</v>
      </c>
      <c r="AR55" s="260">
        <f t="shared" si="63"/>
        <v>0</v>
      </c>
      <c r="AS55" s="260">
        <f t="shared" si="64"/>
        <v>0</v>
      </c>
      <c r="AT55" s="260">
        <f t="shared" si="65"/>
        <v>0</v>
      </c>
      <c r="AU55" s="260">
        <f t="shared" si="66"/>
        <v>1</v>
      </c>
      <c r="AV55" s="260">
        <f t="shared" si="67"/>
        <v>1</v>
      </c>
      <c r="AW55" s="259">
        <f t="shared" si="68"/>
        <v>2</v>
      </c>
      <c r="AX55" s="260">
        <f t="shared" si="69"/>
        <v>0</v>
      </c>
      <c r="AY55" s="260">
        <f t="shared" si="70"/>
        <v>2</v>
      </c>
      <c r="AZ55" s="260">
        <f t="shared" si="71"/>
        <v>2</v>
      </c>
      <c r="BA55" s="260">
        <f t="shared" si="72"/>
        <v>2</v>
      </c>
      <c r="BB55" s="260">
        <f t="shared" si="73"/>
        <v>0</v>
      </c>
      <c r="BC55" s="261">
        <f t="shared" si="74"/>
        <v>0</v>
      </c>
      <c r="BD55" s="259">
        <f t="shared" si="75"/>
        <v>2</v>
      </c>
      <c r="BE55" s="260">
        <f t="shared" si="76"/>
        <v>2</v>
      </c>
      <c r="BF55" s="261">
        <f t="shared" si="77"/>
        <v>8</v>
      </c>
      <c r="BG55" s="260">
        <f t="shared" si="78"/>
        <v>2</v>
      </c>
      <c r="BH55" s="260">
        <f t="shared" si="79"/>
        <v>0</v>
      </c>
      <c r="BI55" s="260">
        <f t="shared" si="80"/>
        <v>2</v>
      </c>
      <c r="BJ55" s="260">
        <f t="shared" si="81"/>
        <v>2</v>
      </c>
      <c r="BK55" s="260">
        <f t="shared" si="82"/>
        <v>2</v>
      </c>
      <c r="BL55" s="260">
        <f t="shared" si="83"/>
        <v>0</v>
      </c>
      <c r="BM55" s="260">
        <f t="shared" si="84"/>
        <v>0</v>
      </c>
      <c r="BN55" s="259">
        <v>1</v>
      </c>
      <c r="BO55" s="260">
        <v>1</v>
      </c>
      <c r="BP55" s="261">
        <v>0</v>
      </c>
      <c r="BQ55" s="259" t="s">
        <v>227</v>
      </c>
      <c r="BR55" s="260" t="s">
        <v>228</v>
      </c>
      <c r="BS55" s="260" t="s">
        <v>893</v>
      </c>
      <c r="BT55" s="260">
        <v>37</v>
      </c>
      <c r="BU55" s="260" t="s">
        <v>1088</v>
      </c>
      <c r="BV55" s="260">
        <v>10</v>
      </c>
      <c r="BW55" s="260" t="s">
        <v>31</v>
      </c>
      <c r="BX55" s="261" t="s">
        <v>675</v>
      </c>
      <c r="BY55" s="259">
        <f>VLOOKUP(BW55,PERT_NAT_EQB_2018!$B$4:$G$35,6,FALSE)</f>
        <v>1</v>
      </c>
      <c r="BZ55" s="260">
        <f>VLOOKUP(BW55,PERT_NAT_EQB_2018!$B$4:$G$35,3,FALSE)</f>
        <v>1</v>
      </c>
      <c r="CA55" s="260">
        <f>VLOOKUP(BW55,PERT_NAT_EQB_2018!$B$4:$G$35,4,FALSE)</f>
        <v>1</v>
      </c>
      <c r="CB55" s="260">
        <f>VLOOKUP(BW55,PERT_NAT_EQB_2018!$B$4:$G$35,5,FALSE)</f>
        <v>1</v>
      </c>
      <c r="CC55" s="260">
        <f>VLOOKUP(BW55,PERT_NAT_EQB_2018!$B$4:$G$35,2,FALSE)</f>
        <v>1</v>
      </c>
      <c r="CD55" s="173">
        <v>1</v>
      </c>
      <c r="CE55" s="260">
        <f>VLOOKUP(BQ55,CARACT_PE!$A$1:$N$145,COLUMN(CARACT_PE!N:N),FALSE)</f>
        <v>98</v>
      </c>
      <c r="CF55" s="260">
        <v>0</v>
      </c>
      <c r="CG55" s="259">
        <f>VLOOKUP(BX55,PERT_NAT_EQB_2021!$B$4:$G$81,6,FALSE)</f>
        <v>1</v>
      </c>
      <c r="CH55" s="260">
        <f>VLOOKUP(BX55,PERT_NAT_EQB_2021!$B$4:$G$81,3,FALSE)</f>
        <v>1</v>
      </c>
      <c r="CI55" s="260">
        <f>VLOOKUP(BX55,PERT_NAT_EQB_2021!$B$4:$G$81,4,FALSE)</f>
        <v>1</v>
      </c>
      <c r="CJ55" s="260">
        <f>VLOOKUP(BX55,PERT_NAT_EQB_2021!$B$4:$G$81,5,FALSE)</f>
        <v>1</v>
      </c>
      <c r="CK55" s="260">
        <f>VLOOKUP(BX55,PERT_NAT_EQB_2021!$B$4:$G$81,2,FALSE)</f>
        <v>1</v>
      </c>
      <c r="CL55" s="259">
        <f t="shared" si="85"/>
        <v>1</v>
      </c>
      <c r="CM55" s="260">
        <f t="shared" si="59"/>
        <v>0</v>
      </c>
      <c r="CN55" s="260">
        <f t="shared" si="95"/>
        <v>0</v>
      </c>
      <c r="CO55" s="260">
        <f t="shared" si="96"/>
        <v>0</v>
      </c>
      <c r="CP55" s="260">
        <f t="shared" si="86"/>
        <v>1</v>
      </c>
      <c r="CQ55" s="260" t="s">
        <v>1034</v>
      </c>
      <c r="CR55" s="262">
        <v>3</v>
      </c>
      <c r="CS55" s="263">
        <v>1</v>
      </c>
      <c r="CT55" s="262">
        <v>1</v>
      </c>
      <c r="CU55" s="264">
        <v>1</v>
      </c>
      <c r="CV55" s="264"/>
      <c r="CW55" s="263"/>
      <c r="CX55" s="262"/>
      <c r="CY55" s="264" t="str">
        <f t="shared" si="87"/>
        <v/>
      </c>
      <c r="CZ55" s="264"/>
      <c r="DA55" s="264"/>
      <c r="DB55" s="264"/>
      <c r="DC55" s="264"/>
      <c r="DD55" s="264"/>
      <c r="DE55" s="264"/>
      <c r="DF55" s="201" t="s">
        <v>1169</v>
      </c>
      <c r="DG55" s="264"/>
      <c r="DH55" s="262"/>
      <c r="DI55" s="264" t="str">
        <f t="shared" si="88"/>
        <v/>
      </c>
      <c r="DJ55" s="264"/>
      <c r="DK55" s="264"/>
      <c r="DL55" s="264"/>
      <c r="DM55" s="264"/>
      <c r="DN55" s="264"/>
      <c r="DO55" s="264"/>
      <c r="DP55" s="264"/>
      <c r="DQ55" s="264">
        <v>1</v>
      </c>
      <c r="DR55" s="262">
        <v>1</v>
      </c>
      <c r="DS55" s="264">
        <f t="shared" si="89"/>
        <v>1</v>
      </c>
      <c r="DT55" s="264">
        <v>1</v>
      </c>
      <c r="DU55" s="264"/>
      <c r="DV55" s="264"/>
      <c r="DW55" s="264"/>
      <c r="DX55" s="264">
        <v>1</v>
      </c>
      <c r="DY55" s="264"/>
      <c r="DZ55" s="264"/>
      <c r="EA55" s="264"/>
      <c r="EB55" s="262"/>
      <c r="EC55" s="264" t="str">
        <f t="shared" si="90"/>
        <v/>
      </c>
      <c r="ED55" s="264"/>
      <c r="EE55" s="264"/>
      <c r="EF55" s="264"/>
      <c r="EG55" s="264"/>
      <c r="EH55" s="264"/>
      <c r="EI55" s="264"/>
      <c r="EJ55" s="264"/>
      <c r="EK55" s="264"/>
      <c r="EL55" s="262"/>
      <c r="EM55" s="264" t="str">
        <f t="shared" si="45"/>
        <v/>
      </c>
      <c r="EN55" s="264"/>
      <c r="EO55" s="264"/>
      <c r="EP55" s="264"/>
      <c r="EQ55" s="264"/>
      <c r="ER55" s="264"/>
      <c r="ES55" s="264"/>
      <c r="ET55" s="264"/>
      <c r="EU55" s="264"/>
      <c r="EV55" s="262">
        <v>1</v>
      </c>
      <c r="EW55" s="264">
        <f t="shared" si="91"/>
        <v>1</v>
      </c>
      <c r="EX55" s="264">
        <v>1</v>
      </c>
      <c r="EY55" s="264"/>
      <c r="EZ55" s="264">
        <v>1</v>
      </c>
      <c r="FA55" s="264">
        <v>1</v>
      </c>
      <c r="FB55" s="264">
        <v>1</v>
      </c>
      <c r="FC55" s="264">
        <v>1</v>
      </c>
      <c r="FD55" s="264">
        <v>1</v>
      </c>
      <c r="FE55" s="264"/>
      <c r="FF55" s="265">
        <f t="shared" si="92"/>
        <v>0</v>
      </c>
      <c r="FG55" s="264">
        <f t="shared" si="93"/>
        <v>0</v>
      </c>
      <c r="FH55" s="264">
        <f t="shared" si="46"/>
        <v>1</v>
      </c>
      <c r="FI55" s="264">
        <f t="shared" si="47"/>
        <v>0</v>
      </c>
      <c r="FJ55" s="264">
        <f t="shared" si="94"/>
        <v>1</v>
      </c>
      <c r="FK55" s="264">
        <f t="shared" si="48"/>
        <v>1</v>
      </c>
      <c r="FL55" s="264">
        <v>2</v>
      </c>
      <c r="FM55" s="264">
        <v>2</v>
      </c>
      <c r="FN55" s="264">
        <v>0</v>
      </c>
      <c r="FO55" s="264">
        <v>2</v>
      </c>
      <c r="FP55" s="264">
        <v>2</v>
      </c>
      <c r="FQ55" s="264">
        <v>2</v>
      </c>
      <c r="FR55" s="264">
        <v>1</v>
      </c>
      <c r="FS55" s="264">
        <v>1</v>
      </c>
      <c r="FT55" s="264">
        <v>1</v>
      </c>
      <c r="FU55" s="264">
        <v>1</v>
      </c>
      <c r="FV55" s="264"/>
      <c r="FW55" s="264"/>
      <c r="FX55" s="264">
        <v>1</v>
      </c>
      <c r="FY55" s="264">
        <v>1</v>
      </c>
      <c r="FZ55" s="264">
        <f t="shared" si="97"/>
        <v>2</v>
      </c>
      <c r="GA55" s="264">
        <f t="shared" si="98"/>
        <v>2</v>
      </c>
      <c r="GB55" s="264">
        <v>0</v>
      </c>
      <c r="GC55" s="264">
        <f t="shared" ref="GC55:GD60" si="104">SUM(DB55,DL55,DV55,EF55,EP55,EZ55)</f>
        <v>1</v>
      </c>
      <c r="GD55" s="264">
        <f t="shared" si="104"/>
        <v>1</v>
      </c>
      <c r="GE55" s="264">
        <f t="shared" si="103"/>
        <v>2</v>
      </c>
      <c r="GF55" s="264">
        <f t="shared" si="100"/>
        <v>1</v>
      </c>
      <c r="GG55" s="264">
        <f t="shared" si="101"/>
        <v>1</v>
      </c>
      <c r="GH55" s="264">
        <f t="shared" si="102"/>
        <v>1</v>
      </c>
      <c r="GI55" s="78">
        <v>1</v>
      </c>
      <c r="GJ55" s="78"/>
      <c r="GK55" s="76" t="s">
        <v>1241</v>
      </c>
      <c r="GL55" s="259">
        <v>4</v>
      </c>
      <c r="GM55" s="260">
        <v>1</v>
      </c>
      <c r="GN55" s="260">
        <v>1</v>
      </c>
      <c r="GO55" s="260">
        <v>1</v>
      </c>
      <c r="GP55" s="260">
        <v>1</v>
      </c>
      <c r="GQ55" s="260">
        <v>1</v>
      </c>
      <c r="GR55" s="260">
        <v>1</v>
      </c>
      <c r="GS55" s="260">
        <v>1</v>
      </c>
      <c r="GT55" s="260">
        <v>4</v>
      </c>
      <c r="GU55" s="260">
        <v>4</v>
      </c>
      <c r="GV55" s="260">
        <v>4</v>
      </c>
      <c r="GW55" s="260">
        <v>1</v>
      </c>
      <c r="GX55" s="260">
        <v>4</v>
      </c>
      <c r="GY55" s="260">
        <v>1</v>
      </c>
      <c r="GZ55" s="260" t="str">
        <f>VLOOKUP(BQ55,CARACT_PE!$A$2:$H$145,8,0)</f>
        <v>MEFM</v>
      </c>
    </row>
    <row r="56" spans="1:208" s="260" customFormat="1" ht="12.75" customHeight="1" x14ac:dyDescent="0.2">
      <c r="A56" s="259">
        <v>1</v>
      </c>
      <c r="B56" s="260">
        <v>0</v>
      </c>
      <c r="C56" s="260">
        <v>0</v>
      </c>
      <c r="D56" s="260">
        <v>0</v>
      </c>
      <c r="E56" s="260">
        <v>0</v>
      </c>
      <c r="F56" s="260">
        <v>0</v>
      </c>
      <c r="G56" s="260">
        <v>0</v>
      </c>
      <c r="H56" s="260">
        <v>1</v>
      </c>
      <c r="I56" s="260">
        <v>0</v>
      </c>
      <c r="J56" s="260">
        <v>0</v>
      </c>
      <c r="K56" s="260">
        <v>0</v>
      </c>
      <c r="L56" s="260">
        <v>0</v>
      </c>
      <c r="M56" s="260">
        <v>0</v>
      </c>
      <c r="N56" s="260">
        <v>0</v>
      </c>
      <c r="O56" s="260">
        <v>1</v>
      </c>
      <c r="P56" s="260">
        <v>0</v>
      </c>
      <c r="Q56" s="260">
        <v>0</v>
      </c>
      <c r="R56" s="260">
        <v>0</v>
      </c>
      <c r="S56" s="260">
        <v>0</v>
      </c>
      <c r="T56" s="260">
        <v>0</v>
      </c>
      <c r="U56" s="260">
        <v>0</v>
      </c>
      <c r="V56" s="260">
        <v>1</v>
      </c>
      <c r="W56" s="260">
        <v>1</v>
      </c>
      <c r="X56" s="260">
        <v>0</v>
      </c>
      <c r="Y56" s="260">
        <v>0</v>
      </c>
      <c r="Z56" s="260">
        <v>0</v>
      </c>
      <c r="AA56" s="260">
        <v>0</v>
      </c>
      <c r="AB56" s="260">
        <v>0</v>
      </c>
      <c r="AC56" s="260">
        <v>1</v>
      </c>
      <c r="AD56" s="260">
        <v>0</v>
      </c>
      <c r="AE56" s="260">
        <v>0</v>
      </c>
      <c r="AF56" s="260">
        <v>0</v>
      </c>
      <c r="AG56" s="260">
        <v>0</v>
      </c>
      <c r="AH56" s="260">
        <v>0</v>
      </c>
      <c r="AI56" s="260">
        <v>0</v>
      </c>
      <c r="AJ56" s="260">
        <v>1</v>
      </c>
      <c r="AK56" s="260">
        <v>0</v>
      </c>
      <c r="AL56" s="260">
        <v>0</v>
      </c>
      <c r="AM56" s="260">
        <v>0</v>
      </c>
      <c r="AN56" s="260">
        <v>0</v>
      </c>
      <c r="AO56" s="260">
        <v>0</v>
      </c>
      <c r="AP56" s="261">
        <v>0</v>
      </c>
      <c r="AQ56" s="260">
        <f t="shared" si="62"/>
        <v>1</v>
      </c>
      <c r="AR56" s="260">
        <f t="shared" si="63"/>
        <v>1</v>
      </c>
      <c r="AS56" s="260">
        <f t="shared" si="64"/>
        <v>1</v>
      </c>
      <c r="AT56" s="260">
        <f t="shared" si="65"/>
        <v>1</v>
      </c>
      <c r="AU56" s="260">
        <f t="shared" si="66"/>
        <v>1</v>
      </c>
      <c r="AV56" s="260">
        <f t="shared" si="67"/>
        <v>1</v>
      </c>
      <c r="AW56" s="259">
        <f t="shared" si="68"/>
        <v>4</v>
      </c>
      <c r="AX56" s="260">
        <f t="shared" si="69"/>
        <v>1</v>
      </c>
      <c r="AY56" s="260">
        <f t="shared" si="70"/>
        <v>0</v>
      </c>
      <c r="AZ56" s="260">
        <f t="shared" si="71"/>
        <v>0</v>
      </c>
      <c r="BA56" s="260">
        <f t="shared" si="72"/>
        <v>0</v>
      </c>
      <c r="BB56" s="260">
        <f t="shared" si="73"/>
        <v>0</v>
      </c>
      <c r="BC56" s="261">
        <f t="shared" si="74"/>
        <v>0</v>
      </c>
      <c r="BD56" s="259">
        <f t="shared" si="75"/>
        <v>4</v>
      </c>
      <c r="BE56" s="260">
        <f t="shared" si="76"/>
        <v>4</v>
      </c>
      <c r="BF56" s="261">
        <f t="shared" si="77"/>
        <v>5</v>
      </c>
      <c r="BG56" s="260">
        <f t="shared" si="78"/>
        <v>6</v>
      </c>
      <c r="BH56" s="260">
        <f t="shared" si="79"/>
        <v>1</v>
      </c>
      <c r="BI56" s="260">
        <f t="shared" si="80"/>
        <v>0</v>
      </c>
      <c r="BJ56" s="260">
        <f t="shared" si="81"/>
        <v>0</v>
      </c>
      <c r="BK56" s="260">
        <f t="shared" si="82"/>
        <v>0</v>
      </c>
      <c r="BL56" s="260">
        <f t="shared" si="83"/>
        <v>0</v>
      </c>
      <c r="BM56" s="260">
        <f t="shared" si="84"/>
        <v>0</v>
      </c>
      <c r="BN56" s="259">
        <v>1</v>
      </c>
      <c r="BO56" s="260">
        <v>1</v>
      </c>
      <c r="BP56" s="261">
        <v>0</v>
      </c>
      <c r="BQ56" s="259" t="s">
        <v>239</v>
      </c>
      <c r="BR56" s="260" t="s">
        <v>240</v>
      </c>
      <c r="BS56" s="260" t="s">
        <v>894</v>
      </c>
      <c r="BT56" s="260">
        <v>42</v>
      </c>
      <c r="BU56" s="260" t="s">
        <v>1087</v>
      </c>
      <c r="BV56" s="260">
        <v>11</v>
      </c>
      <c r="BW56" s="260" t="s">
        <v>26</v>
      </c>
      <c r="BX56" s="261" t="s">
        <v>659</v>
      </c>
      <c r="BY56" s="259">
        <f>VLOOKUP(BW56,PERT_NAT_EQB_2018!$B$4:$G$35,6,FALSE)</f>
        <v>1</v>
      </c>
      <c r="BZ56" s="260">
        <f>VLOOKUP(BW56,PERT_NAT_EQB_2018!$B$4:$G$35,3,FALSE)</f>
        <v>1</v>
      </c>
      <c r="CA56" s="260">
        <f>VLOOKUP(BW56,PERT_NAT_EQB_2018!$B$4:$G$35,4,FALSE)</f>
        <v>0</v>
      </c>
      <c r="CB56" s="260">
        <f>VLOOKUP(BW56,PERT_NAT_EQB_2018!$B$4:$G$35,5,FALSE)</f>
        <v>0</v>
      </c>
      <c r="CC56" s="260">
        <f>VLOOKUP(BW56,PERT_NAT_EQB_2018!$B$4:$G$35,2,FALSE)</f>
        <v>1</v>
      </c>
      <c r="CD56" s="259">
        <v>0</v>
      </c>
      <c r="CE56" s="260">
        <f>VLOOKUP(BQ56,CARACT_PE!$A$1:$N$145,COLUMN(CARACT_PE!N:N),FALSE)</f>
        <v>315</v>
      </c>
      <c r="CF56" s="260">
        <v>12</v>
      </c>
      <c r="CG56" s="259">
        <f>VLOOKUP(BX56,PERT_NAT_EQB_2021!$B$4:$G$81,6,FALSE)</f>
        <v>1</v>
      </c>
      <c r="CH56" s="260">
        <f>VLOOKUP(BX56,PERT_NAT_EQB_2021!$B$4:$G$81,3,FALSE)</f>
        <v>1</v>
      </c>
      <c r="CI56" s="260">
        <f>VLOOKUP(BX56,PERT_NAT_EQB_2021!$B$4:$G$81,4,FALSE)</f>
        <v>0</v>
      </c>
      <c r="CJ56" s="260">
        <f>VLOOKUP(BX56,PERT_NAT_EQB_2021!$B$4:$G$81,5,FALSE)</f>
        <v>0</v>
      </c>
      <c r="CK56" s="260">
        <f>VLOOKUP(BX56,PERT_NAT_EQB_2021!$B$4:$G$81,2,FALSE)</f>
        <v>1</v>
      </c>
      <c r="CL56" s="259">
        <f t="shared" si="85"/>
        <v>1</v>
      </c>
      <c r="CM56" s="260">
        <f t="shared" si="59"/>
        <v>1</v>
      </c>
      <c r="CN56" s="260">
        <f t="shared" si="95"/>
        <v>0</v>
      </c>
      <c r="CO56" s="260">
        <f t="shared" si="96"/>
        <v>0</v>
      </c>
      <c r="CP56" s="260">
        <f t="shared" si="86"/>
        <v>1</v>
      </c>
      <c r="CR56" s="262">
        <v>4</v>
      </c>
      <c r="CS56" s="263">
        <v>1</v>
      </c>
      <c r="CT56" s="262">
        <v>1</v>
      </c>
      <c r="CU56" s="264">
        <v>1</v>
      </c>
      <c r="CV56" s="264"/>
      <c r="CW56" s="263"/>
      <c r="CX56" s="274"/>
      <c r="CY56" s="275" t="str">
        <f t="shared" si="87"/>
        <v/>
      </c>
      <c r="CZ56" s="275"/>
      <c r="DA56" s="275"/>
      <c r="DB56" s="275"/>
      <c r="DC56" s="275"/>
      <c r="DD56" s="275"/>
      <c r="DE56" s="275"/>
      <c r="DF56" s="275"/>
      <c r="DG56" s="264">
        <v>1</v>
      </c>
      <c r="DH56" s="274"/>
      <c r="DI56" s="275" t="str">
        <f t="shared" si="88"/>
        <v/>
      </c>
      <c r="DJ56" s="275"/>
      <c r="DK56" s="275"/>
      <c r="DL56" s="275"/>
      <c r="DM56" s="275"/>
      <c r="DN56" s="275"/>
      <c r="DO56" s="275"/>
      <c r="DP56" s="275"/>
      <c r="DQ56" s="275"/>
      <c r="DR56" s="274"/>
      <c r="DS56" s="275" t="str">
        <f t="shared" si="89"/>
        <v/>
      </c>
      <c r="DT56" s="275"/>
      <c r="DU56" s="275"/>
      <c r="DV56" s="275"/>
      <c r="DW56" s="275"/>
      <c r="DX56" s="275"/>
      <c r="DY56" s="275"/>
      <c r="DZ56" s="275"/>
      <c r="EA56" s="275"/>
      <c r="EB56" s="274"/>
      <c r="EC56" s="275" t="str">
        <f t="shared" si="90"/>
        <v/>
      </c>
      <c r="ED56" s="275"/>
      <c r="EE56" s="275"/>
      <c r="EF56" s="275"/>
      <c r="EG56" s="275"/>
      <c r="EH56" s="275"/>
      <c r="EI56" s="275"/>
      <c r="EJ56" s="275"/>
      <c r="EK56" s="275"/>
      <c r="EL56" s="274"/>
      <c r="EM56" s="275" t="str">
        <f t="shared" si="45"/>
        <v/>
      </c>
      <c r="EN56" s="275"/>
      <c r="EO56" s="275"/>
      <c r="EP56" s="275"/>
      <c r="EQ56" s="275"/>
      <c r="ER56" s="275"/>
      <c r="ES56" s="275"/>
      <c r="ET56" s="275"/>
      <c r="EU56" s="275"/>
      <c r="EV56" s="274"/>
      <c r="EW56" s="275" t="str">
        <f t="shared" si="91"/>
        <v/>
      </c>
      <c r="EX56" s="275"/>
      <c r="EY56" s="275"/>
      <c r="EZ56" s="275"/>
      <c r="FA56" s="275"/>
      <c r="FB56" s="275"/>
      <c r="FC56" s="275"/>
      <c r="FD56" s="275"/>
      <c r="FE56" s="275"/>
      <c r="FF56" s="265">
        <f t="shared" si="92"/>
        <v>0</v>
      </c>
      <c r="FG56" s="264">
        <f t="shared" si="93"/>
        <v>0</v>
      </c>
      <c r="FH56" s="264">
        <f t="shared" si="46"/>
        <v>0</v>
      </c>
      <c r="FI56" s="264">
        <f t="shared" si="47"/>
        <v>0</v>
      </c>
      <c r="FJ56" s="264">
        <f t="shared" si="94"/>
        <v>0</v>
      </c>
      <c r="FK56" s="264">
        <f t="shared" si="48"/>
        <v>0</v>
      </c>
      <c r="FL56" s="264">
        <v>2</v>
      </c>
      <c r="FM56" s="264">
        <v>2</v>
      </c>
      <c r="FN56" s="264">
        <v>1</v>
      </c>
      <c r="FO56" s="264">
        <v>0</v>
      </c>
      <c r="FP56" s="264">
        <v>0</v>
      </c>
      <c r="FQ56" s="264">
        <v>2</v>
      </c>
      <c r="FR56" s="264">
        <v>1</v>
      </c>
      <c r="FS56" s="264">
        <v>1</v>
      </c>
      <c r="FT56" s="264">
        <v>1</v>
      </c>
      <c r="FU56" s="264">
        <v>1</v>
      </c>
      <c r="FV56" s="264"/>
      <c r="FW56" s="264"/>
      <c r="FX56" s="264">
        <v>1</v>
      </c>
      <c r="FY56" s="264">
        <v>1</v>
      </c>
      <c r="FZ56" s="275">
        <f t="shared" si="97"/>
        <v>0</v>
      </c>
      <c r="GA56" s="275">
        <f t="shared" si="98"/>
        <v>0</v>
      </c>
      <c r="GB56" s="275">
        <f>SUM(DA56,DK56,DU56,EE56,EO56,EY56)</f>
        <v>0</v>
      </c>
      <c r="GC56" s="275">
        <f t="shared" si="104"/>
        <v>0</v>
      </c>
      <c r="GD56" s="275">
        <f t="shared" si="104"/>
        <v>0</v>
      </c>
      <c r="GE56" s="275">
        <f t="shared" si="103"/>
        <v>0</v>
      </c>
      <c r="GF56" s="275">
        <f t="shared" si="100"/>
        <v>0</v>
      </c>
      <c r="GG56" s="275">
        <f t="shared" si="101"/>
        <v>0</v>
      </c>
      <c r="GH56" s="264">
        <f t="shared" si="102"/>
        <v>1</v>
      </c>
      <c r="GI56" s="78"/>
      <c r="GJ56" s="78">
        <v>1</v>
      </c>
      <c r="GK56" s="75" t="s">
        <v>956</v>
      </c>
      <c r="GL56" s="259">
        <v>4</v>
      </c>
      <c r="GM56" s="260">
        <v>1</v>
      </c>
      <c r="GN56" s="260">
        <v>1</v>
      </c>
      <c r="GO56" s="260">
        <v>1</v>
      </c>
      <c r="GP56" s="260">
        <v>1</v>
      </c>
      <c r="GQ56" s="260">
        <v>1</v>
      </c>
      <c r="GR56" s="260">
        <v>1</v>
      </c>
      <c r="GS56" s="260">
        <v>1</v>
      </c>
      <c r="GT56" s="260">
        <v>4</v>
      </c>
      <c r="GU56" s="260">
        <v>4</v>
      </c>
      <c r="GV56" s="260">
        <v>4</v>
      </c>
      <c r="GW56" s="260">
        <v>1</v>
      </c>
      <c r="GX56" s="260">
        <v>4</v>
      </c>
      <c r="GY56" s="260">
        <v>1</v>
      </c>
      <c r="GZ56" s="260" t="str">
        <f>VLOOKUP(BQ56,CARACT_PE!$A$2:$H$145,8,0)</f>
        <v>MEFM</v>
      </c>
    </row>
    <row r="57" spans="1:208" s="260" customFormat="1" ht="12.75" customHeight="1" x14ac:dyDescent="0.2">
      <c r="A57" s="259">
        <v>1</v>
      </c>
      <c r="B57" s="260">
        <v>0</v>
      </c>
      <c r="C57" s="260">
        <v>0</v>
      </c>
      <c r="D57" s="260">
        <v>0</v>
      </c>
      <c r="E57" s="260">
        <v>0</v>
      </c>
      <c r="F57" s="260">
        <v>0</v>
      </c>
      <c r="G57" s="260">
        <v>0</v>
      </c>
      <c r="H57" s="260">
        <v>0</v>
      </c>
      <c r="I57" s="260">
        <v>0</v>
      </c>
      <c r="J57" s="260">
        <v>0</v>
      </c>
      <c r="K57" s="260">
        <v>0</v>
      </c>
      <c r="L57" s="260">
        <v>0</v>
      </c>
      <c r="M57" s="260">
        <v>0</v>
      </c>
      <c r="N57" s="260">
        <v>0</v>
      </c>
      <c r="O57" s="260">
        <v>0</v>
      </c>
      <c r="P57" s="260">
        <v>0</v>
      </c>
      <c r="Q57" s="260">
        <v>0</v>
      </c>
      <c r="R57" s="260">
        <v>0</v>
      </c>
      <c r="S57" s="260">
        <v>0</v>
      </c>
      <c r="T57" s="260">
        <v>0</v>
      </c>
      <c r="U57" s="260">
        <v>0</v>
      </c>
      <c r="V57" s="260">
        <v>1</v>
      </c>
      <c r="W57" s="260">
        <v>0</v>
      </c>
      <c r="X57" s="260">
        <v>0</v>
      </c>
      <c r="Y57" s="260">
        <v>0</v>
      </c>
      <c r="Z57" s="260">
        <v>0</v>
      </c>
      <c r="AA57" s="260">
        <v>0</v>
      </c>
      <c r="AB57" s="260">
        <v>0</v>
      </c>
      <c r="AC57" s="260">
        <v>0</v>
      </c>
      <c r="AD57" s="260">
        <v>0</v>
      </c>
      <c r="AE57" s="260">
        <v>0</v>
      </c>
      <c r="AF57" s="260">
        <v>0</v>
      </c>
      <c r="AG57" s="260">
        <v>0</v>
      </c>
      <c r="AH57" s="260">
        <v>0</v>
      </c>
      <c r="AI57" s="260">
        <v>0</v>
      </c>
      <c r="AJ57" s="260">
        <v>0</v>
      </c>
      <c r="AK57" s="260">
        <v>0</v>
      </c>
      <c r="AL57" s="260">
        <v>0</v>
      </c>
      <c r="AM57" s="260">
        <v>0</v>
      </c>
      <c r="AN57" s="260">
        <v>0</v>
      </c>
      <c r="AO57" s="260">
        <v>0</v>
      </c>
      <c r="AP57" s="261">
        <v>0</v>
      </c>
      <c r="AQ57" s="260">
        <f t="shared" si="62"/>
        <v>1</v>
      </c>
      <c r="AR57" s="260">
        <f t="shared" si="63"/>
        <v>0</v>
      </c>
      <c r="AS57" s="260">
        <f t="shared" si="64"/>
        <v>0</v>
      </c>
      <c r="AT57" s="260">
        <f t="shared" si="65"/>
        <v>1</v>
      </c>
      <c r="AU57" s="260">
        <f t="shared" si="66"/>
        <v>0</v>
      </c>
      <c r="AV57" s="260">
        <f t="shared" si="67"/>
        <v>0</v>
      </c>
      <c r="AW57" s="259">
        <f t="shared" si="68"/>
        <v>1</v>
      </c>
      <c r="AX57" s="260">
        <f t="shared" si="69"/>
        <v>0</v>
      </c>
      <c r="AY57" s="260">
        <f t="shared" si="70"/>
        <v>0</v>
      </c>
      <c r="AZ57" s="260">
        <f t="shared" si="71"/>
        <v>0</v>
      </c>
      <c r="BA57" s="260">
        <f t="shared" si="72"/>
        <v>0</v>
      </c>
      <c r="BB57" s="260">
        <f t="shared" si="73"/>
        <v>0</v>
      </c>
      <c r="BC57" s="261">
        <f t="shared" si="74"/>
        <v>0</v>
      </c>
      <c r="BD57" s="259">
        <f t="shared" si="75"/>
        <v>1</v>
      </c>
      <c r="BE57" s="260">
        <f t="shared" si="76"/>
        <v>1</v>
      </c>
      <c r="BF57" s="261">
        <f t="shared" si="77"/>
        <v>1</v>
      </c>
      <c r="BG57" s="260">
        <f t="shared" si="78"/>
        <v>2</v>
      </c>
      <c r="BH57" s="260">
        <f t="shared" si="79"/>
        <v>0</v>
      </c>
      <c r="BI57" s="260">
        <f t="shared" si="80"/>
        <v>0</v>
      </c>
      <c r="BJ57" s="260">
        <f t="shared" si="81"/>
        <v>0</v>
      </c>
      <c r="BK57" s="260">
        <f t="shared" si="82"/>
        <v>0</v>
      </c>
      <c r="BL57" s="260">
        <f t="shared" si="83"/>
        <v>0</v>
      </c>
      <c r="BM57" s="260">
        <f t="shared" si="84"/>
        <v>0</v>
      </c>
      <c r="BN57" s="259">
        <v>1</v>
      </c>
      <c r="BO57" s="260">
        <v>1</v>
      </c>
      <c r="BP57" s="261">
        <v>0</v>
      </c>
      <c r="BQ57" s="259" t="s">
        <v>242</v>
      </c>
      <c r="BR57" s="260" t="s">
        <v>243</v>
      </c>
      <c r="BS57" s="260" t="s">
        <v>895</v>
      </c>
      <c r="BT57" s="260" t="s">
        <v>1100</v>
      </c>
      <c r="BU57" s="260" t="s">
        <v>1087</v>
      </c>
      <c r="BV57" s="260">
        <v>11</v>
      </c>
      <c r="BW57" s="260" t="s">
        <v>26</v>
      </c>
      <c r="BX57" s="261" t="s">
        <v>659</v>
      </c>
      <c r="BY57" s="259">
        <f>VLOOKUP(BW57,PERT_NAT_EQB_2018!$B$4:$G$35,6,FALSE)</f>
        <v>1</v>
      </c>
      <c r="BZ57" s="260">
        <f>VLOOKUP(BW57,PERT_NAT_EQB_2018!$B$4:$G$35,3,FALSE)</f>
        <v>1</v>
      </c>
      <c r="CA57" s="260">
        <f>VLOOKUP(BW57,PERT_NAT_EQB_2018!$B$4:$G$35,4,FALSE)</f>
        <v>0</v>
      </c>
      <c r="CB57" s="260">
        <f>VLOOKUP(BW57,PERT_NAT_EQB_2018!$B$4:$G$35,5,FALSE)</f>
        <v>0</v>
      </c>
      <c r="CC57" s="260">
        <f>VLOOKUP(BW57,PERT_NAT_EQB_2018!$B$4:$G$35,2,FALSE)</f>
        <v>1</v>
      </c>
      <c r="CD57" s="259">
        <v>0</v>
      </c>
      <c r="CE57" s="260">
        <f>VLOOKUP(BQ57,CARACT_PE!$A$1:$N$145,COLUMN(CARACT_PE!N:N),FALSE)</f>
        <v>422</v>
      </c>
      <c r="CF57" s="260">
        <v>10</v>
      </c>
      <c r="CG57" s="259">
        <f>VLOOKUP(BX57,PERT_NAT_EQB_2021!$B$4:$G$81,6,FALSE)</f>
        <v>1</v>
      </c>
      <c r="CH57" s="260">
        <f>VLOOKUP(BX57,PERT_NAT_EQB_2021!$B$4:$G$81,3,FALSE)</f>
        <v>1</v>
      </c>
      <c r="CI57" s="260">
        <f>VLOOKUP(BX57,PERT_NAT_EQB_2021!$B$4:$G$81,4,FALSE)</f>
        <v>0</v>
      </c>
      <c r="CJ57" s="260">
        <f>VLOOKUP(BX57,PERT_NAT_EQB_2021!$B$4:$G$81,5,FALSE)</f>
        <v>0</v>
      </c>
      <c r="CK57" s="260">
        <f>VLOOKUP(BX57,PERT_NAT_EQB_2021!$B$4:$G$81,2,FALSE)</f>
        <v>1</v>
      </c>
      <c r="CL57" s="259">
        <f t="shared" si="85"/>
        <v>1</v>
      </c>
      <c r="CM57" s="260">
        <f t="shared" si="59"/>
        <v>1</v>
      </c>
      <c r="CN57" s="260">
        <f t="shared" si="95"/>
        <v>0</v>
      </c>
      <c r="CO57" s="260">
        <f t="shared" si="96"/>
        <v>0</v>
      </c>
      <c r="CP57" s="260">
        <f t="shared" si="86"/>
        <v>1</v>
      </c>
      <c r="CR57" s="262">
        <v>3</v>
      </c>
      <c r="CS57" s="263">
        <v>1</v>
      </c>
      <c r="CT57" s="262">
        <v>1</v>
      </c>
      <c r="CU57" s="264">
        <v>1</v>
      </c>
      <c r="CV57" s="264"/>
      <c r="CW57" s="263"/>
      <c r="CX57" s="262">
        <v>1</v>
      </c>
      <c r="CY57" s="264">
        <f t="shared" si="87"/>
        <v>1</v>
      </c>
      <c r="CZ57" s="264">
        <v>1</v>
      </c>
      <c r="DA57" s="264"/>
      <c r="DB57" s="264"/>
      <c r="DC57" s="264"/>
      <c r="DD57" s="264">
        <v>1</v>
      </c>
      <c r="DE57" s="264"/>
      <c r="DF57" s="264"/>
      <c r="DG57" s="264">
        <v>1</v>
      </c>
      <c r="DH57" s="262"/>
      <c r="DI57" s="264" t="str">
        <f t="shared" si="88"/>
        <v/>
      </c>
      <c r="DJ57" s="264"/>
      <c r="DK57" s="264"/>
      <c r="DL57" s="264"/>
      <c r="DM57" s="264"/>
      <c r="DN57" s="264"/>
      <c r="DO57" s="264"/>
      <c r="DP57" s="264"/>
      <c r="DQ57" s="264"/>
      <c r="DR57" s="262"/>
      <c r="DS57" s="264" t="str">
        <f t="shared" si="89"/>
        <v/>
      </c>
      <c r="DT57" s="264"/>
      <c r="DU57" s="264"/>
      <c r="DV57" s="264"/>
      <c r="DW57" s="264"/>
      <c r="DX57" s="264"/>
      <c r="DY57" s="264"/>
      <c r="DZ57" s="264"/>
      <c r="EA57" s="264"/>
      <c r="EB57" s="262">
        <v>1</v>
      </c>
      <c r="EC57" s="264">
        <f t="shared" si="90"/>
        <v>1</v>
      </c>
      <c r="ED57" s="264">
        <v>1</v>
      </c>
      <c r="EE57" s="264"/>
      <c r="EF57" s="264"/>
      <c r="EG57" s="264"/>
      <c r="EH57" s="264">
        <v>1</v>
      </c>
      <c r="EI57" s="264">
        <v>1</v>
      </c>
      <c r="EJ57" s="264">
        <v>1</v>
      </c>
      <c r="EK57" s="264"/>
      <c r="EL57" s="262"/>
      <c r="EM57" s="264" t="str">
        <f t="shared" si="45"/>
        <v/>
      </c>
      <c r="EN57" s="264"/>
      <c r="EO57" s="264"/>
      <c r="EP57" s="264"/>
      <c r="EQ57" s="264"/>
      <c r="ER57" s="264"/>
      <c r="ES57" s="264"/>
      <c r="ET57" s="264"/>
      <c r="EU57" s="264"/>
      <c r="EV57" s="262"/>
      <c r="EW57" s="264" t="str">
        <f t="shared" si="91"/>
        <v/>
      </c>
      <c r="EX57" s="264"/>
      <c r="EY57" s="264"/>
      <c r="EZ57" s="264"/>
      <c r="FA57" s="264"/>
      <c r="FB57" s="264"/>
      <c r="FC57" s="264"/>
      <c r="FD57" s="264"/>
      <c r="FE57" s="264"/>
      <c r="FF57" s="265">
        <f t="shared" si="92"/>
        <v>1</v>
      </c>
      <c r="FG57" s="264">
        <f t="shared" si="93"/>
        <v>0</v>
      </c>
      <c r="FH57" s="264">
        <f t="shared" si="46"/>
        <v>0</v>
      </c>
      <c r="FI57" s="264">
        <f t="shared" si="47"/>
        <v>1</v>
      </c>
      <c r="FJ57" s="264">
        <f t="shared" si="94"/>
        <v>0</v>
      </c>
      <c r="FK57" s="264">
        <f t="shared" si="48"/>
        <v>0</v>
      </c>
      <c r="FL57" s="264">
        <v>2</v>
      </c>
      <c r="FM57" s="264">
        <v>2</v>
      </c>
      <c r="FN57" s="264">
        <v>1</v>
      </c>
      <c r="FO57" s="264">
        <v>0</v>
      </c>
      <c r="FP57" s="264">
        <v>0</v>
      </c>
      <c r="FQ57" s="264">
        <v>2</v>
      </c>
      <c r="FR57" s="264">
        <v>1</v>
      </c>
      <c r="FS57" s="264">
        <v>1</v>
      </c>
      <c r="FT57" s="264">
        <v>1</v>
      </c>
      <c r="FU57" s="264">
        <v>1</v>
      </c>
      <c r="FV57" s="264"/>
      <c r="FW57" s="264"/>
      <c r="FX57" s="264">
        <v>1</v>
      </c>
      <c r="FY57" s="264">
        <v>1</v>
      </c>
      <c r="FZ57" s="264">
        <f t="shared" si="97"/>
        <v>2</v>
      </c>
      <c r="GA57" s="264">
        <f t="shared" si="98"/>
        <v>2</v>
      </c>
      <c r="GB57" s="264">
        <f>SUM(DA57,DK57,DU57,EE57,EO57,EY57)</f>
        <v>0</v>
      </c>
      <c r="GC57" s="264">
        <f t="shared" si="104"/>
        <v>0</v>
      </c>
      <c r="GD57" s="264">
        <f t="shared" si="104"/>
        <v>0</v>
      </c>
      <c r="GE57" s="264">
        <f t="shared" si="103"/>
        <v>2</v>
      </c>
      <c r="GF57" s="264">
        <f t="shared" si="100"/>
        <v>1</v>
      </c>
      <c r="GG57" s="264">
        <f t="shared" si="101"/>
        <v>1</v>
      </c>
      <c r="GH57" s="264">
        <f t="shared" si="102"/>
        <v>1</v>
      </c>
      <c r="GI57" s="78">
        <v>1</v>
      </c>
      <c r="GJ57" s="78"/>
      <c r="GK57" s="75" t="s">
        <v>1112</v>
      </c>
      <c r="GL57" s="259">
        <v>4</v>
      </c>
      <c r="GM57" s="260">
        <v>1</v>
      </c>
      <c r="GN57" s="260">
        <v>1</v>
      </c>
      <c r="GO57" s="260">
        <v>1</v>
      </c>
      <c r="GP57" s="260">
        <v>1</v>
      </c>
      <c r="GQ57" s="260">
        <v>1</v>
      </c>
      <c r="GR57" s="260">
        <v>1</v>
      </c>
      <c r="GS57" s="260">
        <v>1</v>
      </c>
      <c r="GT57" s="260">
        <v>4</v>
      </c>
      <c r="GU57" s="260">
        <v>4</v>
      </c>
      <c r="GV57" s="260">
        <v>4</v>
      </c>
      <c r="GW57" s="260">
        <v>1</v>
      </c>
      <c r="GX57" s="260">
        <v>4</v>
      </c>
      <c r="GY57" s="260">
        <v>1</v>
      </c>
      <c r="GZ57" s="260" t="str">
        <f>VLOOKUP(BQ57,CARACT_PE!$A$2:$H$145,8,0)</f>
        <v>MEFM</v>
      </c>
    </row>
    <row r="58" spans="1:208" s="260" customFormat="1" ht="12.75" customHeight="1" x14ac:dyDescent="0.2">
      <c r="A58" s="259">
        <v>0</v>
      </c>
      <c r="B58" s="260">
        <v>0</v>
      </c>
      <c r="C58" s="260">
        <v>0</v>
      </c>
      <c r="D58" s="260">
        <v>0</v>
      </c>
      <c r="E58" s="260">
        <v>0</v>
      </c>
      <c r="F58" s="260">
        <v>0</v>
      </c>
      <c r="G58" s="260">
        <v>0</v>
      </c>
      <c r="H58" s="260">
        <v>0</v>
      </c>
      <c r="I58" s="260">
        <v>0</v>
      </c>
      <c r="J58" s="260">
        <v>0</v>
      </c>
      <c r="K58" s="260">
        <v>0</v>
      </c>
      <c r="L58" s="260">
        <v>0</v>
      </c>
      <c r="M58" s="260">
        <v>0</v>
      </c>
      <c r="N58" s="260">
        <v>0</v>
      </c>
      <c r="O58" s="260">
        <v>0</v>
      </c>
      <c r="P58" s="260">
        <v>0</v>
      </c>
      <c r="Q58" s="260">
        <v>0</v>
      </c>
      <c r="R58" s="260">
        <v>0</v>
      </c>
      <c r="S58" s="260">
        <v>0</v>
      </c>
      <c r="T58" s="260">
        <v>0</v>
      </c>
      <c r="U58" s="260">
        <v>0</v>
      </c>
      <c r="V58" s="260">
        <v>0</v>
      </c>
      <c r="W58" s="260">
        <v>0</v>
      </c>
      <c r="X58" s="260">
        <v>0</v>
      </c>
      <c r="Y58" s="260">
        <v>0</v>
      </c>
      <c r="Z58" s="260">
        <v>0</v>
      </c>
      <c r="AA58" s="260">
        <v>0</v>
      </c>
      <c r="AB58" s="260">
        <v>0</v>
      </c>
      <c r="AC58" s="260">
        <v>0</v>
      </c>
      <c r="AD58" s="260">
        <v>0</v>
      </c>
      <c r="AE58" s="260">
        <v>0</v>
      </c>
      <c r="AF58" s="260">
        <v>0</v>
      </c>
      <c r="AG58" s="260">
        <v>0</v>
      </c>
      <c r="AH58" s="260">
        <v>0</v>
      </c>
      <c r="AI58" s="260">
        <v>0</v>
      </c>
      <c r="AJ58" s="260">
        <v>0</v>
      </c>
      <c r="AK58" s="260">
        <v>0</v>
      </c>
      <c r="AL58" s="260">
        <v>0</v>
      </c>
      <c r="AM58" s="260">
        <v>0</v>
      </c>
      <c r="AN58" s="260">
        <v>0</v>
      </c>
      <c r="AO58" s="260">
        <v>0</v>
      </c>
      <c r="AP58" s="261">
        <v>0</v>
      </c>
      <c r="AQ58" s="260">
        <f t="shared" si="62"/>
        <v>0</v>
      </c>
      <c r="AR58" s="260">
        <f t="shared" si="63"/>
        <v>0</v>
      </c>
      <c r="AS58" s="260">
        <f t="shared" si="64"/>
        <v>0</v>
      </c>
      <c r="AT58" s="260">
        <f t="shared" si="65"/>
        <v>0</v>
      </c>
      <c r="AU58" s="260">
        <f t="shared" si="66"/>
        <v>0</v>
      </c>
      <c r="AV58" s="260">
        <f t="shared" si="67"/>
        <v>0</v>
      </c>
      <c r="AW58" s="259">
        <f t="shared" si="68"/>
        <v>0</v>
      </c>
      <c r="AX58" s="260">
        <f t="shared" si="69"/>
        <v>0</v>
      </c>
      <c r="AY58" s="260">
        <f t="shared" si="70"/>
        <v>0</v>
      </c>
      <c r="AZ58" s="260">
        <f t="shared" si="71"/>
        <v>0</v>
      </c>
      <c r="BA58" s="260">
        <f t="shared" si="72"/>
        <v>0</v>
      </c>
      <c r="BB58" s="260">
        <f t="shared" si="73"/>
        <v>0</v>
      </c>
      <c r="BC58" s="261">
        <f t="shared" si="74"/>
        <v>0</v>
      </c>
      <c r="BD58" s="259">
        <f t="shared" si="75"/>
        <v>0</v>
      </c>
      <c r="BE58" s="260">
        <f t="shared" si="76"/>
        <v>0</v>
      </c>
      <c r="BF58" s="261">
        <f t="shared" si="77"/>
        <v>0</v>
      </c>
      <c r="BG58" s="260">
        <f t="shared" si="78"/>
        <v>0</v>
      </c>
      <c r="BH58" s="260">
        <f t="shared" si="79"/>
        <v>0</v>
      </c>
      <c r="BI58" s="260">
        <f t="shared" si="80"/>
        <v>0</v>
      </c>
      <c r="BJ58" s="260">
        <f t="shared" si="81"/>
        <v>0</v>
      </c>
      <c r="BK58" s="260">
        <f t="shared" si="82"/>
        <v>0</v>
      </c>
      <c r="BL58" s="260">
        <f t="shared" si="83"/>
        <v>0</v>
      </c>
      <c r="BM58" s="260">
        <f t="shared" si="84"/>
        <v>0</v>
      </c>
      <c r="BN58" s="259">
        <v>0</v>
      </c>
      <c r="BO58" s="260">
        <v>0</v>
      </c>
      <c r="BP58" s="261">
        <v>1</v>
      </c>
      <c r="BQ58" s="259" t="s">
        <v>245</v>
      </c>
      <c r="BR58" s="260" t="s">
        <v>246</v>
      </c>
      <c r="BS58" s="260" t="s">
        <v>896</v>
      </c>
      <c r="BT58" s="260">
        <v>43</v>
      </c>
      <c r="BU58" s="260" t="s">
        <v>1087</v>
      </c>
      <c r="BV58" s="260">
        <v>11</v>
      </c>
      <c r="BW58" s="260" t="s">
        <v>26</v>
      </c>
      <c r="BX58" s="261" t="s">
        <v>672</v>
      </c>
      <c r="BY58" s="259">
        <f>VLOOKUP(BW58,PERT_NAT_EQB_2018!$B$4:$G$35,6,FALSE)</f>
        <v>1</v>
      </c>
      <c r="BZ58" s="260">
        <f>VLOOKUP(BW58,PERT_NAT_EQB_2018!$B$4:$G$35,3,FALSE)</f>
        <v>1</v>
      </c>
      <c r="CA58" s="260">
        <f>VLOOKUP(BW58,PERT_NAT_EQB_2018!$B$4:$G$35,4,FALSE)</f>
        <v>0</v>
      </c>
      <c r="CB58" s="260">
        <f>VLOOKUP(BW58,PERT_NAT_EQB_2018!$B$4:$G$35,5,FALSE)</f>
        <v>0</v>
      </c>
      <c r="CC58" s="260">
        <f>VLOOKUP(BW58,PERT_NAT_EQB_2018!$B$4:$G$35,2,FALSE)</f>
        <v>1</v>
      </c>
      <c r="CD58" s="259">
        <v>0</v>
      </c>
      <c r="CE58" s="260">
        <f>VLOOKUP(BQ58,CARACT_PE!$A$1:$N$145,COLUMN(CARACT_PE!N:N),FALSE)</f>
        <v>653</v>
      </c>
      <c r="CF58" s="260">
        <v>0</v>
      </c>
      <c r="CG58" s="259">
        <f>VLOOKUP(BX58,PERT_NAT_EQB_2021!$B$4:$G$81,6,FALSE)</f>
        <v>1</v>
      </c>
      <c r="CH58" s="260">
        <f>VLOOKUP(BX58,PERT_NAT_EQB_2021!$B$4:$G$81,3,FALSE)</f>
        <v>1</v>
      </c>
      <c r="CI58" s="260">
        <f>VLOOKUP(BX58,PERT_NAT_EQB_2021!$B$4:$G$81,4,FALSE)</f>
        <v>0</v>
      </c>
      <c r="CJ58" s="260">
        <f>VLOOKUP(BX58,PERT_NAT_EQB_2021!$B$4:$G$81,5,FALSE)</f>
        <v>0</v>
      </c>
      <c r="CK58" s="260">
        <f>VLOOKUP(BX58,PERT_NAT_EQB_2021!$B$4:$G$81,2,FALSE)</f>
        <v>1</v>
      </c>
      <c r="CL58" s="259">
        <f t="shared" si="85"/>
        <v>1</v>
      </c>
      <c r="CM58" s="260">
        <f t="shared" ref="CM58:CM89" si="105">IF(CD58=1,0,IF(CE58&gt;=1200,0,CH58))</f>
        <v>1</v>
      </c>
      <c r="CN58" s="260">
        <f t="shared" si="95"/>
        <v>0</v>
      </c>
      <c r="CO58" s="260">
        <f t="shared" si="96"/>
        <v>0</v>
      </c>
      <c r="CP58" s="260">
        <f t="shared" si="86"/>
        <v>1</v>
      </c>
      <c r="CR58" s="262">
        <v>3</v>
      </c>
      <c r="CS58" s="263">
        <v>1</v>
      </c>
      <c r="CT58" s="262">
        <v>0</v>
      </c>
      <c r="CU58" s="264">
        <v>1</v>
      </c>
      <c r="CV58" s="264">
        <v>1</v>
      </c>
      <c r="CW58" s="263"/>
      <c r="CX58" s="262"/>
      <c r="CY58" s="264" t="str">
        <f t="shared" si="87"/>
        <v/>
      </c>
      <c r="CZ58" s="264"/>
      <c r="DA58" s="264"/>
      <c r="DB58" s="264"/>
      <c r="DC58" s="264"/>
      <c r="DD58" s="264"/>
      <c r="DE58" s="264"/>
      <c r="DF58" s="264"/>
      <c r="DG58" s="264"/>
      <c r="DH58" s="262"/>
      <c r="DI58" s="264" t="str">
        <f t="shared" si="88"/>
        <v/>
      </c>
      <c r="DJ58" s="264"/>
      <c r="DK58" s="264"/>
      <c r="DL58" s="264"/>
      <c r="DM58" s="264"/>
      <c r="DN58" s="264"/>
      <c r="DO58" s="264"/>
      <c r="DP58" s="264"/>
      <c r="DQ58" s="264"/>
      <c r="DR58" s="262"/>
      <c r="DS58" s="264"/>
      <c r="DT58" s="264"/>
      <c r="DU58" s="264"/>
      <c r="DV58" s="264"/>
      <c r="DW58" s="264"/>
      <c r="DX58" s="264"/>
      <c r="DY58" s="264"/>
      <c r="DZ58" s="264"/>
      <c r="EA58" s="264"/>
      <c r="EB58" s="262"/>
      <c r="EC58" s="264"/>
      <c r="ED58" s="264"/>
      <c r="EE58" s="264"/>
      <c r="EF58" s="264"/>
      <c r="EG58" s="264"/>
      <c r="EH58" s="264"/>
      <c r="EI58" s="264"/>
      <c r="EJ58" s="264"/>
      <c r="EK58" s="264"/>
      <c r="EL58" s="262"/>
      <c r="EM58" s="264"/>
      <c r="EN58" s="264"/>
      <c r="EO58" s="264"/>
      <c r="EP58" s="264"/>
      <c r="EQ58" s="264"/>
      <c r="ER58" s="264"/>
      <c r="ES58" s="264"/>
      <c r="ET58" s="264"/>
      <c r="EU58" s="264"/>
      <c r="EV58" s="262"/>
      <c r="EW58" s="264"/>
      <c r="EX58" s="264"/>
      <c r="EY58" s="264"/>
      <c r="EZ58" s="264"/>
      <c r="FA58" s="264"/>
      <c r="FB58" s="264"/>
      <c r="FC58" s="264"/>
      <c r="FD58" s="264"/>
      <c r="FE58" s="264"/>
      <c r="FF58" s="265"/>
      <c r="FG58" s="264"/>
      <c r="FH58" s="264"/>
      <c r="FI58" s="264"/>
      <c r="FJ58" s="264"/>
      <c r="FK58" s="264"/>
      <c r="FL58" s="264">
        <v>2</v>
      </c>
      <c r="FM58" s="264">
        <v>2</v>
      </c>
      <c r="FN58" s="264">
        <v>1</v>
      </c>
      <c r="FO58" s="264">
        <v>0</v>
      </c>
      <c r="FP58" s="264">
        <v>0</v>
      </c>
      <c r="FQ58" s="264">
        <v>2</v>
      </c>
      <c r="FR58" s="264">
        <v>1</v>
      </c>
      <c r="FS58" s="264">
        <v>1</v>
      </c>
      <c r="FT58" s="264"/>
      <c r="FU58" s="264"/>
      <c r="FV58" s="264"/>
      <c r="FW58" s="264"/>
      <c r="FX58" s="264"/>
      <c r="FY58" s="264"/>
      <c r="FZ58" s="264">
        <f t="shared" si="97"/>
        <v>0</v>
      </c>
      <c r="GA58" s="264">
        <f t="shared" si="98"/>
        <v>0</v>
      </c>
      <c r="GB58" s="264">
        <f>SUM(DA58,DK58,DU58,EE58,EO58,EY58)</f>
        <v>0</v>
      </c>
      <c r="GC58" s="264">
        <f t="shared" si="104"/>
        <v>0</v>
      </c>
      <c r="GD58" s="264">
        <f t="shared" si="104"/>
        <v>0</v>
      </c>
      <c r="GE58" s="264">
        <f t="shared" si="103"/>
        <v>0</v>
      </c>
      <c r="GF58" s="264">
        <f t="shared" si="100"/>
        <v>0</v>
      </c>
      <c r="GG58" s="264">
        <f t="shared" si="101"/>
        <v>0</v>
      </c>
      <c r="GH58" s="264">
        <f t="shared" si="102"/>
        <v>0</v>
      </c>
      <c r="GI58" s="78"/>
      <c r="GJ58" s="78"/>
      <c r="GK58" s="75" t="s">
        <v>1228</v>
      </c>
      <c r="GL58" s="259">
        <v>4</v>
      </c>
      <c r="GM58" s="260">
        <v>1</v>
      </c>
      <c r="GN58" s="260">
        <v>1</v>
      </c>
      <c r="GO58" s="260">
        <v>1</v>
      </c>
      <c r="GP58" s="260">
        <v>1</v>
      </c>
      <c r="GQ58" s="260">
        <v>1</v>
      </c>
      <c r="GR58" s="260">
        <v>1</v>
      </c>
      <c r="GS58" s="260">
        <v>1</v>
      </c>
      <c r="GZ58" s="260" t="str">
        <f>VLOOKUP(BQ58,CARACT_PE!$A$2:$H$145,8,0)</f>
        <v>MEFM</v>
      </c>
    </row>
    <row r="59" spans="1:208" s="260" customFormat="1" ht="12.75" customHeight="1" x14ac:dyDescent="0.2">
      <c r="A59" s="259">
        <v>0</v>
      </c>
      <c r="B59" s="260">
        <v>0</v>
      </c>
      <c r="C59" s="260">
        <v>0</v>
      </c>
      <c r="D59" s="260">
        <v>0</v>
      </c>
      <c r="E59" s="260">
        <v>0</v>
      </c>
      <c r="F59" s="260">
        <v>0</v>
      </c>
      <c r="G59" s="260">
        <v>0</v>
      </c>
      <c r="H59" s="260">
        <v>0</v>
      </c>
      <c r="I59" s="260">
        <v>0</v>
      </c>
      <c r="J59" s="260">
        <v>0</v>
      </c>
      <c r="K59" s="260">
        <v>0</v>
      </c>
      <c r="L59" s="260">
        <v>0</v>
      </c>
      <c r="M59" s="260">
        <v>0</v>
      </c>
      <c r="N59" s="260">
        <v>0</v>
      </c>
      <c r="O59" s="260">
        <v>1</v>
      </c>
      <c r="P59" s="260">
        <v>0</v>
      </c>
      <c r="Q59" s="260">
        <v>1</v>
      </c>
      <c r="R59" s="260">
        <v>1</v>
      </c>
      <c r="S59" s="260">
        <v>0</v>
      </c>
      <c r="T59" s="260">
        <v>1</v>
      </c>
      <c r="U59" s="260">
        <v>0</v>
      </c>
      <c r="V59" s="260">
        <v>0</v>
      </c>
      <c r="W59" s="260">
        <v>0</v>
      </c>
      <c r="X59" s="260">
        <v>0</v>
      </c>
      <c r="Y59" s="260">
        <v>0</v>
      </c>
      <c r="Z59" s="260">
        <v>0</v>
      </c>
      <c r="AA59" s="260">
        <v>0</v>
      </c>
      <c r="AB59" s="260">
        <v>0</v>
      </c>
      <c r="AC59" s="260">
        <v>0</v>
      </c>
      <c r="AD59" s="260">
        <v>0</v>
      </c>
      <c r="AE59" s="260">
        <v>0</v>
      </c>
      <c r="AF59" s="260">
        <v>0</v>
      </c>
      <c r="AG59" s="260">
        <v>0</v>
      </c>
      <c r="AH59" s="260">
        <v>0</v>
      </c>
      <c r="AI59" s="260">
        <v>0</v>
      </c>
      <c r="AJ59" s="260">
        <v>1</v>
      </c>
      <c r="AK59" s="260">
        <v>0</v>
      </c>
      <c r="AL59" s="260">
        <v>1</v>
      </c>
      <c r="AM59" s="260">
        <v>1</v>
      </c>
      <c r="AN59" s="260">
        <v>1</v>
      </c>
      <c r="AO59" s="260">
        <v>0</v>
      </c>
      <c r="AP59" s="261">
        <v>1</v>
      </c>
      <c r="AQ59" s="260">
        <f t="shared" si="62"/>
        <v>0</v>
      </c>
      <c r="AR59" s="260">
        <f t="shared" si="63"/>
        <v>0</v>
      </c>
      <c r="AS59" s="260">
        <f t="shared" si="64"/>
        <v>1</v>
      </c>
      <c r="AT59" s="260">
        <f t="shared" si="65"/>
        <v>0</v>
      </c>
      <c r="AU59" s="260">
        <f t="shared" si="66"/>
        <v>0</v>
      </c>
      <c r="AV59" s="260">
        <f t="shared" si="67"/>
        <v>1</v>
      </c>
      <c r="AW59" s="259">
        <f t="shared" si="68"/>
        <v>2</v>
      </c>
      <c r="AX59" s="260">
        <f t="shared" si="69"/>
        <v>0</v>
      </c>
      <c r="AY59" s="260">
        <f t="shared" si="70"/>
        <v>2</v>
      </c>
      <c r="AZ59" s="260">
        <f t="shared" si="71"/>
        <v>2</v>
      </c>
      <c r="BA59" s="260">
        <f t="shared" si="72"/>
        <v>1</v>
      </c>
      <c r="BB59" s="260">
        <f t="shared" si="73"/>
        <v>1</v>
      </c>
      <c r="BC59" s="261">
        <f t="shared" si="74"/>
        <v>1</v>
      </c>
      <c r="BD59" s="259">
        <f t="shared" si="75"/>
        <v>2</v>
      </c>
      <c r="BE59" s="260">
        <f t="shared" si="76"/>
        <v>2</v>
      </c>
      <c r="BF59" s="261">
        <f t="shared" si="77"/>
        <v>9</v>
      </c>
      <c r="BG59" s="260">
        <f t="shared" si="78"/>
        <v>2</v>
      </c>
      <c r="BH59" s="260">
        <f t="shared" si="79"/>
        <v>0</v>
      </c>
      <c r="BI59" s="260">
        <f t="shared" si="80"/>
        <v>2</v>
      </c>
      <c r="BJ59" s="260">
        <f t="shared" si="81"/>
        <v>2</v>
      </c>
      <c r="BK59" s="260">
        <f t="shared" si="82"/>
        <v>1</v>
      </c>
      <c r="BL59" s="260">
        <f t="shared" si="83"/>
        <v>1</v>
      </c>
      <c r="BM59" s="260">
        <f t="shared" si="84"/>
        <v>1</v>
      </c>
      <c r="BN59" s="259">
        <v>0</v>
      </c>
      <c r="BO59" s="260">
        <v>0</v>
      </c>
      <c r="BP59" s="261">
        <v>1</v>
      </c>
      <c r="BQ59" s="259" t="s">
        <v>247</v>
      </c>
      <c r="BR59" s="260" t="s">
        <v>248</v>
      </c>
      <c r="BS59" s="260" t="s">
        <v>897</v>
      </c>
      <c r="BT59" s="260">
        <v>43</v>
      </c>
      <c r="BU59" s="260" t="s">
        <v>1087</v>
      </c>
      <c r="BV59" s="260">
        <v>11</v>
      </c>
      <c r="BW59" s="260" t="s">
        <v>133</v>
      </c>
      <c r="BX59" s="261" t="s">
        <v>680</v>
      </c>
      <c r="BY59" s="259">
        <f>VLOOKUP(BW59,PERT_NAT_EQB_2018!$B$4:$G$35,6,FALSE)</f>
        <v>1</v>
      </c>
      <c r="BZ59" s="260">
        <f>VLOOKUP(BW59,PERT_NAT_EQB_2018!$B$4:$G$35,3,FALSE)</f>
        <v>1</v>
      </c>
      <c r="CA59" s="260">
        <f>VLOOKUP(BW59,PERT_NAT_EQB_2018!$B$4:$G$35,4,FALSE)</f>
        <v>1</v>
      </c>
      <c r="CB59" s="260">
        <f>VLOOKUP(BW59,PERT_NAT_EQB_2018!$B$4:$G$35,5,FALSE)</f>
        <v>1</v>
      </c>
      <c r="CC59" s="260">
        <f>VLOOKUP(BW59,PERT_NAT_EQB_2018!$B$4:$G$35,2,FALSE)</f>
        <v>1</v>
      </c>
      <c r="CD59" s="259">
        <v>0</v>
      </c>
      <c r="CE59" s="260">
        <f>VLOOKUP(BQ59,CARACT_PE!$A$1:$N$145,COLUMN(CARACT_PE!N:N),FALSE)</f>
        <v>440</v>
      </c>
      <c r="CF59" s="260">
        <v>0</v>
      </c>
      <c r="CG59" s="259">
        <f>VLOOKUP(BX59,PERT_NAT_EQB_2021!$B$4:$G$81,6,FALSE)</f>
        <v>1</v>
      </c>
      <c r="CH59" s="260">
        <f>VLOOKUP(BX59,PERT_NAT_EQB_2021!$B$4:$G$81,3,FALSE)</f>
        <v>1</v>
      </c>
      <c r="CI59" s="260">
        <f>VLOOKUP(BX59,PERT_NAT_EQB_2021!$B$4:$G$81,4,FALSE)</f>
        <v>1</v>
      </c>
      <c r="CJ59" s="260">
        <f>VLOOKUP(BX59,PERT_NAT_EQB_2021!$B$4:$G$81,5,FALSE)</f>
        <v>1</v>
      </c>
      <c r="CK59" s="260">
        <f>VLOOKUP(BX59,PERT_NAT_EQB_2021!$B$4:$G$81,2,FALSE)</f>
        <v>1</v>
      </c>
      <c r="CL59" s="259">
        <f t="shared" si="85"/>
        <v>1</v>
      </c>
      <c r="CM59" s="260">
        <f t="shared" si="105"/>
        <v>1</v>
      </c>
      <c r="CN59" s="260">
        <f t="shared" si="95"/>
        <v>1</v>
      </c>
      <c r="CO59" s="260">
        <f t="shared" si="96"/>
        <v>1</v>
      </c>
      <c r="CP59" s="260">
        <f t="shared" si="86"/>
        <v>1</v>
      </c>
      <c r="CR59" s="262">
        <v>3</v>
      </c>
      <c r="CS59" s="263">
        <v>1</v>
      </c>
      <c r="CT59" s="262">
        <v>0</v>
      </c>
      <c r="CU59" s="264">
        <v>1</v>
      </c>
      <c r="CV59" s="264">
        <v>1</v>
      </c>
      <c r="CW59" s="263"/>
      <c r="CX59" s="262"/>
      <c r="CY59" s="264" t="str">
        <f t="shared" si="87"/>
        <v/>
      </c>
      <c r="CZ59" s="264"/>
      <c r="DA59" s="264"/>
      <c r="DB59" s="264"/>
      <c r="DC59" s="264"/>
      <c r="DD59" s="264"/>
      <c r="DE59" s="264"/>
      <c r="DF59" s="264"/>
      <c r="DG59" s="264"/>
      <c r="DH59" s="262"/>
      <c r="DI59" s="264" t="str">
        <f t="shared" si="88"/>
        <v/>
      </c>
      <c r="DJ59" s="264"/>
      <c r="DK59" s="264"/>
      <c r="DL59" s="264"/>
      <c r="DM59" s="264"/>
      <c r="DN59" s="264"/>
      <c r="DO59" s="264"/>
      <c r="DP59" s="264"/>
      <c r="DQ59" s="264"/>
      <c r="DR59" s="262">
        <v>1</v>
      </c>
      <c r="DS59" s="264" t="str">
        <f t="shared" ref="DS59:DS69" si="106">IF(AND(CT59=1,DR59=1),1,"")</f>
        <v/>
      </c>
      <c r="DT59" s="264">
        <v>1</v>
      </c>
      <c r="DU59" s="264">
        <v>1</v>
      </c>
      <c r="DV59" s="264">
        <v>1</v>
      </c>
      <c r="DW59" s="264">
        <v>1</v>
      </c>
      <c r="DX59" s="264">
        <v>1</v>
      </c>
      <c r="DY59" s="264"/>
      <c r="DZ59" s="264"/>
      <c r="EA59" s="264"/>
      <c r="EB59" s="262"/>
      <c r="EC59" s="264" t="str">
        <f t="shared" ref="EC59:EC90" si="107">IF(AND(CT59=1,EB59=1),1,"")</f>
        <v/>
      </c>
      <c r="ED59" s="264"/>
      <c r="EE59" s="264"/>
      <c r="EF59" s="264"/>
      <c r="EG59" s="264"/>
      <c r="EH59" s="264"/>
      <c r="EI59" s="264"/>
      <c r="EJ59" s="264"/>
      <c r="EK59" s="264"/>
      <c r="EL59" s="262"/>
      <c r="EM59" s="264" t="str">
        <f>IF(AND(CT59=1,EL59=1),1,"")</f>
        <v/>
      </c>
      <c r="EN59" s="264"/>
      <c r="EO59" s="264"/>
      <c r="EP59" s="264"/>
      <c r="EQ59" s="264"/>
      <c r="ER59" s="264"/>
      <c r="ES59" s="264"/>
      <c r="ET59" s="264"/>
      <c r="EU59" s="264"/>
      <c r="EV59" s="262">
        <v>1</v>
      </c>
      <c r="EW59" s="264" t="str">
        <f>IF(AND(CT59=1,EV59=1),1,"")</f>
        <v/>
      </c>
      <c r="EX59" s="264">
        <v>1</v>
      </c>
      <c r="EY59" s="264"/>
      <c r="EZ59" s="264">
        <v>1</v>
      </c>
      <c r="FA59" s="264">
        <v>1</v>
      </c>
      <c r="FB59" s="264">
        <v>1</v>
      </c>
      <c r="FC59" s="264"/>
      <c r="FD59" s="264"/>
      <c r="FE59" s="264"/>
      <c r="FF59" s="265">
        <f t="shared" ref="FF59:FF90" si="108">MAX(CX59:DF59)</f>
        <v>0</v>
      </c>
      <c r="FG59" s="264">
        <f t="shared" ref="FG59:FG104" si="109">MAX(DH59:DP59)</f>
        <v>0</v>
      </c>
      <c r="FH59" s="264">
        <f t="shared" ref="FH59:FH90" si="110">MAX(DR59:DZ59)</f>
        <v>1</v>
      </c>
      <c r="FI59" s="264">
        <f t="shared" ref="FI59:FI90" si="111">MAX(EB59:EJ59)</f>
        <v>0</v>
      </c>
      <c r="FJ59" s="264">
        <f>MAX(EV59:FD59)</f>
        <v>1</v>
      </c>
      <c r="FK59" s="264">
        <f>MAX(EV59:FD59)</f>
        <v>1</v>
      </c>
      <c r="FL59" s="264">
        <v>2</v>
      </c>
      <c r="FM59" s="264">
        <v>2</v>
      </c>
      <c r="FN59" s="264">
        <v>1</v>
      </c>
      <c r="FO59" s="264">
        <v>2</v>
      </c>
      <c r="FP59" s="264">
        <v>2</v>
      </c>
      <c r="FQ59" s="264">
        <v>2</v>
      </c>
      <c r="FR59" s="264">
        <v>1</v>
      </c>
      <c r="FS59" s="264">
        <v>1</v>
      </c>
      <c r="FT59" s="264"/>
      <c r="FU59" s="264"/>
      <c r="FV59" s="264"/>
      <c r="FW59" s="264"/>
      <c r="FX59" s="264"/>
      <c r="FY59" s="264"/>
      <c r="FZ59" s="264">
        <f t="shared" si="97"/>
        <v>2</v>
      </c>
      <c r="GA59" s="264">
        <f t="shared" si="98"/>
        <v>0</v>
      </c>
      <c r="GB59" s="264">
        <f>SUM(DA59,DK59,DU59,EE59,EO59,EY59)</f>
        <v>1</v>
      </c>
      <c r="GC59" s="264">
        <f t="shared" si="104"/>
        <v>2</v>
      </c>
      <c r="GD59" s="264">
        <f t="shared" si="104"/>
        <v>2</v>
      </c>
      <c r="GE59" s="264">
        <f t="shared" si="103"/>
        <v>2</v>
      </c>
      <c r="GF59" s="264">
        <f t="shared" si="100"/>
        <v>0</v>
      </c>
      <c r="GG59" s="264">
        <f t="shared" si="101"/>
        <v>0</v>
      </c>
      <c r="GH59" s="264">
        <f t="shared" si="102"/>
        <v>0</v>
      </c>
      <c r="GI59" s="78"/>
      <c r="GJ59" s="78"/>
      <c r="GK59" s="75" t="s">
        <v>1227</v>
      </c>
      <c r="GL59" s="259">
        <v>4</v>
      </c>
      <c r="GM59" s="260">
        <v>1</v>
      </c>
      <c r="GN59" s="260">
        <v>1</v>
      </c>
      <c r="GO59" s="260">
        <v>1</v>
      </c>
      <c r="GP59" s="260">
        <v>1</v>
      </c>
      <c r="GQ59" s="260">
        <v>1</v>
      </c>
      <c r="GR59" s="260">
        <v>1</v>
      </c>
      <c r="GS59" s="260">
        <v>1</v>
      </c>
      <c r="GZ59" s="260" t="str">
        <f>VLOOKUP(BQ59,CARACT_PE!$A$2:$H$145,8,0)</f>
        <v>MEN</v>
      </c>
    </row>
    <row r="60" spans="1:208" s="260" customFormat="1" ht="12.75" customHeight="1" x14ac:dyDescent="0.2">
      <c r="A60" s="259">
        <v>0</v>
      </c>
      <c r="B60" s="260">
        <v>0</v>
      </c>
      <c r="C60" s="260">
        <v>0</v>
      </c>
      <c r="D60" s="260">
        <v>0</v>
      </c>
      <c r="E60" s="260">
        <v>0</v>
      </c>
      <c r="F60" s="260">
        <v>0</v>
      </c>
      <c r="G60" s="260">
        <v>0</v>
      </c>
      <c r="H60" s="260">
        <v>0</v>
      </c>
      <c r="I60" s="260">
        <v>0</v>
      </c>
      <c r="J60" s="260">
        <v>0</v>
      </c>
      <c r="K60" s="260">
        <v>0</v>
      </c>
      <c r="L60" s="260">
        <v>0</v>
      </c>
      <c r="M60" s="260">
        <v>0</v>
      </c>
      <c r="N60" s="260">
        <v>0</v>
      </c>
      <c r="O60" s="260">
        <v>1</v>
      </c>
      <c r="P60" s="260">
        <v>0</v>
      </c>
      <c r="Q60" s="260">
        <v>0</v>
      </c>
      <c r="R60" s="260">
        <v>0</v>
      </c>
      <c r="S60" s="260">
        <v>0</v>
      </c>
      <c r="T60" s="260">
        <v>1</v>
      </c>
      <c r="U60" s="260">
        <v>0</v>
      </c>
      <c r="V60" s="260">
        <v>0</v>
      </c>
      <c r="W60" s="260">
        <v>0</v>
      </c>
      <c r="X60" s="260">
        <v>0</v>
      </c>
      <c r="Y60" s="260">
        <v>0</v>
      </c>
      <c r="Z60" s="260">
        <v>0</v>
      </c>
      <c r="AA60" s="260">
        <v>0</v>
      </c>
      <c r="AB60" s="260">
        <v>0</v>
      </c>
      <c r="AC60" s="260">
        <v>0</v>
      </c>
      <c r="AD60" s="260">
        <v>0</v>
      </c>
      <c r="AE60" s="260">
        <v>0</v>
      </c>
      <c r="AF60" s="260">
        <v>0</v>
      </c>
      <c r="AG60" s="260">
        <v>0</v>
      </c>
      <c r="AH60" s="260">
        <v>0</v>
      </c>
      <c r="AI60" s="260">
        <v>0</v>
      </c>
      <c r="AJ60" s="260">
        <v>0</v>
      </c>
      <c r="AK60" s="260">
        <v>0</v>
      </c>
      <c r="AL60" s="260">
        <v>0</v>
      </c>
      <c r="AM60" s="260">
        <v>0</v>
      </c>
      <c r="AN60" s="260">
        <v>0</v>
      </c>
      <c r="AO60" s="260">
        <v>0</v>
      </c>
      <c r="AP60" s="261">
        <v>0</v>
      </c>
      <c r="AQ60" s="260">
        <f t="shared" si="62"/>
        <v>0</v>
      </c>
      <c r="AR60" s="260">
        <f t="shared" si="63"/>
        <v>0</v>
      </c>
      <c r="AS60" s="260">
        <f t="shared" si="64"/>
        <v>1</v>
      </c>
      <c r="AT60" s="260">
        <f t="shared" si="65"/>
        <v>0</v>
      </c>
      <c r="AU60" s="260">
        <f t="shared" si="66"/>
        <v>0</v>
      </c>
      <c r="AV60" s="260">
        <f t="shared" si="67"/>
        <v>0</v>
      </c>
      <c r="AW60" s="259">
        <f t="shared" si="68"/>
        <v>1</v>
      </c>
      <c r="AX60" s="260">
        <f t="shared" si="69"/>
        <v>0</v>
      </c>
      <c r="AY60" s="260">
        <f t="shared" si="70"/>
        <v>0</v>
      </c>
      <c r="AZ60" s="260">
        <f t="shared" si="71"/>
        <v>0</v>
      </c>
      <c r="BA60" s="260">
        <f t="shared" si="72"/>
        <v>0</v>
      </c>
      <c r="BB60" s="260">
        <f t="shared" si="73"/>
        <v>1</v>
      </c>
      <c r="BC60" s="261">
        <f t="shared" si="74"/>
        <v>0</v>
      </c>
      <c r="BD60" s="259">
        <f t="shared" si="75"/>
        <v>1</v>
      </c>
      <c r="BE60" s="260">
        <f t="shared" si="76"/>
        <v>1</v>
      </c>
      <c r="BF60" s="261">
        <f t="shared" si="77"/>
        <v>2</v>
      </c>
      <c r="BG60" s="260">
        <f t="shared" si="78"/>
        <v>1</v>
      </c>
      <c r="BH60" s="260">
        <f t="shared" si="79"/>
        <v>0</v>
      </c>
      <c r="BI60" s="260">
        <f t="shared" si="80"/>
        <v>0</v>
      </c>
      <c r="BJ60" s="260">
        <f t="shared" si="81"/>
        <v>0</v>
      </c>
      <c r="BK60" s="260">
        <f t="shared" si="82"/>
        <v>0</v>
      </c>
      <c r="BL60" s="260">
        <f t="shared" si="83"/>
        <v>1</v>
      </c>
      <c r="BM60" s="260">
        <f t="shared" si="84"/>
        <v>0</v>
      </c>
      <c r="BN60" s="259">
        <v>0</v>
      </c>
      <c r="BO60" s="260">
        <v>0</v>
      </c>
      <c r="BP60" s="261">
        <v>1</v>
      </c>
      <c r="BQ60" s="259" t="s">
        <v>249</v>
      </c>
      <c r="BR60" s="260" t="s">
        <v>250</v>
      </c>
      <c r="BS60" s="260" t="s">
        <v>898</v>
      </c>
      <c r="BT60" s="260">
        <v>43</v>
      </c>
      <c r="BU60" s="260" t="s">
        <v>1087</v>
      </c>
      <c r="BV60" s="260">
        <v>11</v>
      </c>
      <c r="BW60" s="260" t="s">
        <v>39</v>
      </c>
      <c r="BX60" s="261" t="s">
        <v>681</v>
      </c>
      <c r="BY60" s="259">
        <f>VLOOKUP(BW60,PERT_NAT_EQB_2018!$B$4:$G$35,6,FALSE)</f>
        <v>1</v>
      </c>
      <c r="BZ60" s="260">
        <f>VLOOKUP(BW60,PERT_NAT_EQB_2018!$B$4:$G$35,3,FALSE)</f>
        <v>1</v>
      </c>
      <c r="CA60" s="260">
        <f>VLOOKUP(BW60,PERT_NAT_EQB_2018!$B$4:$G$35,4,FALSE)</f>
        <v>0</v>
      </c>
      <c r="CB60" s="260">
        <f>VLOOKUP(BW60,PERT_NAT_EQB_2018!$B$4:$G$35,5,FALSE)</f>
        <v>0</v>
      </c>
      <c r="CC60" s="260">
        <f>VLOOKUP(BW60,PERT_NAT_EQB_2018!$B$4:$G$35,2,FALSE)</f>
        <v>1</v>
      </c>
      <c r="CD60" s="259">
        <v>0</v>
      </c>
      <c r="CE60" s="260">
        <f>VLOOKUP(BQ60,CARACT_PE!$A$1:$N$145,COLUMN(CARACT_PE!N:N),FALSE)</f>
        <v>1200</v>
      </c>
      <c r="CF60" s="260">
        <v>0</v>
      </c>
      <c r="CG60" s="259">
        <f>VLOOKUP(BX60,PERT_NAT_EQB_2021!$B$4:$G$81,6,FALSE)</f>
        <v>1</v>
      </c>
      <c r="CH60" s="260">
        <f>VLOOKUP(BX60,PERT_NAT_EQB_2021!$B$4:$G$81,3,FALSE)</f>
        <v>1</v>
      </c>
      <c r="CI60" s="260">
        <f>VLOOKUP(BX60,PERT_NAT_EQB_2021!$B$4:$G$81,4,FALSE)</f>
        <v>0</v>
      </c>
      <c r="CJ60" s="260">
        <f>VLOOKUP(BX60,PERT_NAT_EQB_2021!$B$4:$G$81,5,FALSE)</f>
        <v>0</v>
      </c>
      <c r="CK60" s="260">
        <f>VLOOKUP(BX60,PERT_NAT_EQB_2021!$B$4:$G$81,2,FALSE)</f>
        <v>1</v>
      </c>
      <c r="CL60" s="259">
        <f t="shared" si="85"/>
        <v>1</v>
      </c>
      <c r="CM60" s="260">
        <f t="shared" si="105"/>
        <v>0</v>
      </c>
      <c r="CN60" s="260">
        <f t="shared" si="95"/>
        <v>0</v>
      </c>
      <c r="CO60" s="260">
        <f t="shared" si="96"/>
        <v>0</v>
      </c>
      <c r="CP60" s="260">
        <f t="shared" si="86"/>
        <v>1</v>
      </c>
      <c r="CQ60" s="260" t="s">
        <v>1033</v>
      </c>
      <c r="CR60" s="262">
        <v>1</v>
      </c>
      <c r="CS60" s="263">
        <v>0</v>
      </c>
      <c r="CT60" s="262">
        <v>0</v>
      </c>
      <c r="CU60" s="264">
        <v>0</v>
      </c>
      <c r="CV60" s="264"/>
      <c r="CW60" s="263">
        <v>1</v>
      </c>
      <c r="CX60" s="262"/>
      <c r="CY60" s="264" t="str">
        <f t="shared" si="87"/>
        <v/>
      </c>
      <c r="CZ60" s="264"/>
      <c r="DA60" s="264"/>
      <c r="DB60" s="264"/>
      <c r="DC60" s="264"/>
      <c r="DD60" s="264"/>
      <c r="DE60" s="264"/>
      <c r="DF60" s="264"/>
      <c r="DG60" s="264"/>
      <c r="DH60" s="262">
        <v>1</v>
      </c>
      <c r="DI60" s="264" t="str">
        <f t="shared" si="88"/>
        <v/>
      </c>
      <c r="DJ60" s="264">
        <v>1</v>
      </c>
      <c r="DK60" s="264"/>
      <c r="DL60" s="264"/>
      <c r="DM60" s="264"/>
      <c r="DN60" s="273"/>
      <c r="DO60" s="264"/>
      <c r="DP60" s="264">
        <v>1</v>
      </c>
      <c r="DQ60" s="264"/>
      <c r="DR60" s="262"/>
      <c r="DS60" s="264" t="str">
        <f t="shared" si="106"/>
        <v/>
      </c>
      <c r="DT60" s="264"/>
      <c r="DU60" s="264"/>
      <c r="DV60" s="264"/>
      <c r="DW60" s="264"/>
      <c r="DX60" s="264">
        <v>1</v>
      </c>
      <c r="DY60" s="264"/>
      <c r="DZ60" s="264"/>
      <c r="EA60" s="264"/>
      <c r="EB60" s="262"/>
      <c r="EC60" s="264" t="str">
        <f t="shared" si="107"/>
        <v/>
      </c>
      <c r="ED60" s="264"/>
      <c r="EE60" s="264"/>
      <c r="EF60" s="264"/>
      <c r="EG60" s="264"/>
      <c r="EH60" s="264"/>
      <c r="EI60" s="264"/>
      <c r="EJ60" s="264"/>
      <c r="EK60" s="264"/>
      <c r="EL60" s="262"/>
      <c r="EM60" s="264" t="str">
        <f>IF(AND(CT60=1,EL60=1),1,"")</f>
        <v/>
      </c>
      <c r="EN60" s="264"/>
      <c r="EO60" s="264"/>
      <c r="EP60" s="264"/>
      <c r="EQ60" s="264"/>
      <c r="ER60" s="264"/>
      <c r="ES60" s="264"/>
      <c r="ET60" s="264"/>
      <c r="EU60" s="264"/>
      <c r="EV60" s="262"/>
      <c r="EW60" s="264" t="str">
        <f>IF(AND(CT60=1,EV60=1),1,"")</f>
        <v/>
      </c>
      <c r="EX60" s="264"/>
      <c r="EY60" s="264"/>
      <c r="EZ60" s="264"/>
      <c r="FA60" s="264"/>
      <c r="FB60" s="264"/>
      <c r="FC60" s="264"/>
      <c r="FD60" s="264"/>
      <c r="FE60" s="264"/>
      <c r="FF60" s="265">
        <f t="shared" si="108"/>
        <v>0</v>
      </c>
      <c r="FG60" s="264">
        <f t="shared" si="109"/>
        <v>1</v>
      </c>
      <c r="FH60" s="264">
        <f t="shared" si="110"/>
        <v>1</v>
      </c>
      <c r="FI60" s="264">
        <f t="shared" si="111"/>
        <v>0</v>
      </c>
      <c r="FJ60" s="264">
        <f>MAX(EV60:FD60)</f>
        <v>0</v>
      </c>
      <c r="FK60" s="264">
        <f>MAX(EV60:FD60)</f>
        <v>0</v>
      </c>
      <c r="FL60" s="264">
        <v>1</v>
      </c>
      <c r="FM60" s="264">
        <v>1</v>
      </c>
      <c r="FN60" s="264">
        <v>0</v>
      </c>
      <c r="FO60" s="264">
        <v>0</v>
      </c>
      <c r="FP60" s="264">
        <v>0</v>
      </c>
      <c r="FQ60" s="264">
        <v>1</v>
      </c>
      <c r="FR60" s="264">
        <v>0</v>
      </c>
      <c r="FS60" s="264">
        <v>0</v>
      </c>
      <c r="FT60" s="264"/>
      <c r="FU60" s="264"/>
      <c r="FV60" s="264"/>
      <c r="FW60" s="264"/>
      <c r="FX60" s="264"/>
      <c r="FY60" s="264"/>
      <c r="FZ60" s="264">
        <f t="shared" si="97"/>
        <v>1</v>
      </c>
      <c r="GA60" s="264">
        <f t="shared" si="98"/>
        <v>0</v>
      </c>
      <c r="GB60" s="264">
        <f>SUM(DA60,DK60,DU60,EE60,EO60,EY60)</f>
        <v>0</v>
      </c>
      <c r="GC60" s="264">
        <f t="shared" si="104"/>
        <v>0</v>
      </c>
      <c r="GD60" s="264">
        <f t="shared" si="104"/>
        <v>0</v>
      </c>
      <c r="GE60" s="264">
        <f>SUM(DD60,DN84,DX60,EH60,ER60,FB60)</f>
        <v>1</v>
      </c>
      <c r="GF60" s="264">
        <f t="shared" si="100"/>
        <v>0</v>
      </c>
      <c r="GG60" s="264">
        <f t="shared" si="101"/>
        <v>1</v>
      </c>
      <c r="GH60" s="264">
        <f t="shared" si="102"/>
        <v>0</v>
      </c>
      <c r="GI60" s="78"/>
      <c r="GJ60" s="78"/>
      <c r="GK60" s="75"/>
      <c r="GL60" s="259">
        <v>4</v>
      </c>
      <c r="GM60" s="260">
        <v>1</v>
      </c>
      <c r="GN60" s="260">
        <v>1</v>
      </c>
      <c r="GO60" s="260">
        <v>1</v>
      </c>
      <c r="GP60" s="260">
        <v>1</v>
      </c>
      <c r="GQ60" s="260">
        <v>1</v>
      </c>
      <c r="GR60" s="260">
        <v>1</v>
      </c>
      <c r="GS60" s="260">
        <v>1</v>
      </c>
      <c r="GZ60" s="260" t="str">
        <f>VLOOKUP(BQ60,CARACT_PE!$A$2:$H$145,8,0)</f>
        <v>MEN</v>
      </c>
    </row>
    <row r="61" spans="1:208" s="260" customFormat="1" ht="12.75" customHeight="1" x14ac:dyDescent="0.2">
      <c r="A61" s="259">
        <v>1</v>
      </c>
      <c r="B61" s="260">
        <v>0</v>
      </c>
      <c r="C61" s="260">
        <v>1</v>
      </c>
      <c r="D61" s="260">
        <v>1</v>
      </c>
      <c r="E61" s="260">
        <v>0</v>
      </c>
      <c r="F61" s="260">
        <v>0</v>
      </c>
      <c r="G61" s="260">
        <v>0</v>
      </c>
      <c r="H61" s="260">
        <v>1</v>
      </c>
      <c r="I61" s="260">
        <v>0</v>
      </c>
      <c r="J61" s="260">
        <v>1</v>
      </c>
      <c r="K61" s="260">
        <v>1</v>
      </c>
      <c r="L61" s="260">
        <v>0</v>
      </c>
      <c r="M61" s="260">
        <v>0</v>
      </c>
      <c r="N61" s="260">
        <v>1</v>
      </c>
      <c r="O61" s="260">
        <v>1</v>
      </c>
      <c r="P61" s="260">
        <v>1</v>
      </c>
      <c r="Q61" s="260">
        <v>1</v>
      </c>
      <c r="R61" s="260">
        <v>1</v>
      </c>
      <c r="S61" s="260">
        <v>0</v>
      </c>
      <c r="T61" s="260">
        <v>1</v>
      </c>
      <c r="U61" s="260">
        <v>0</v>
      </c>
      <c r="V61" s="260">
        <v>0</v>
      </c>
      <c r="W61" s="260">
        <v>0</v>
      </c>
      <c r="X61" s="260">
        <v>0</v>
      </c>
      <c r="Y61" s="260">
        <v>0</v>
      </c>
      <c r="Z61" s="260">
        <v>0</v>
      </c>
      <c r="AA61" s="260">
        <v>0</v>
      </c>
      <c r="AB61" s="260">
        <v>0</v>
      </c>
      <c r="AC61" s="260">
        <v>0</v>
      </c>
      <c r="AD61" s="260">
        <v>0</v>
      </c>
      <c r="AE61" s="260">
        <v>0</v>
      </c>
      <c r="AF61" s="260">
        <v>0</v>
      </c>
      <c r="AG61" s="260">
        <v>0</v>
      </c>
      <c r="AH61" s="260">
        <v>0</v>
      </c>
      <c r="AI61" s="260">
        <v>0</v>
      </c>
      <c r="AJ61" s="260">
        <v>0</v>
      </c>
      <c r="AK61" s="260">
        <v>0</v>
      </c>
      <c r="AL61" s="260">
        <v>0</v>
      </c>
      <c r="AM61" s="260">
        <v>0</v>
      </c>
      <c r="AN61" s="260">
        <v>0</v>
      </c>
      <c r="AO61" s="260">
        <v>0</v>
      </c>
      <c r="AP61" s="261">
        <v>0</v>
      </c>
      <c r="AQ61" s="260">
        <f t="shared" si="62"/>
        <v>1</v>
      </c>
      <c r="AR61" s="260">
        <f t="shared" si="63"/>
        <v>1</v>
      </c>
      <c r="AS61" s="260">
        <f t="shared" si="64"/>
        <v>1</v>
      </c>
      <c r="AT61" s="260">
        <f t="shared" si="65"/>
        <v>0</v>
      </c>
      <c r="AU61" s="260">
        <f t="shared" si="66"/>
        <v>0</v>
      </c>
      <c r="AV61" s="260">
        <f t="shared" si="67"/>
        <v>0</v>
      </c>
      <c r="AW61" s="259">
        <f t="shared" si="68"/>
        <v>1</v>
      </c>
      <c r="AX61" s="260">
        <f t="shared" si="69"/>
        <v>1</v>
      </c>
      <c r="AY61" s="260">
        <f t="shared" si="70"/>
        <v>1</v>
      </c>
      <c r="AZ61" s="260">
        <f t="shared" si="71"/>
        <v>1</v>
      </c>
      <c r="BA61" s="260">
        <f t="shared" si="72"/>
        <v>0</v>
      </c>
      <c r="BB61" s="260">
        <f t="shared" si="73"/>
        <v>1</v>
      </c>
      <c r="BC61" s="261">
        <f t="shared" si="74"/>
        <v>0</v>
      </c>
      <c r="BD61" s="259">
        <f t="shared" si="75"/>
        <v>1</v>
      </c>
      <c r="BE61" s="260">
        <f t="shared" si="76"/>
        <v>1</v>
      </c>
      <c r="BF61" s="261">
        <f t="shared" si="77"/>
        <v>5</v>
      </c>
      <c r="BG61" s="260">
        <f t="shared" si="78"/>
        <v>3</v>
      </c>
      <c r="BH61" s="260">
        <f t="shared" si="79"/>
        <v>1</v>
      </c>
      <c r="BI61" s="260">
        <f t="shared" si="80"/>
        <v>3</v>
      </c>
      <c r="BJ61" s="260">
        <f t="shared" si="81"/>
        <v>3</v>
      </c>
      <c r="BK61" s="260">
        <f t="shared" si="82"/>
        <v>0</v>
      </c>
      <c r="BL61" s="260">
        <f t="shared" si="83"/>
        <v>1</v>
      </c>
      <c r="BM61" s="260">
        <f t="shared" si="84"/>
        <v>1</v>
      </c>
      <c r="BN61" s="259">
        <v>0</v>
      </c>
      <c r="BO61" s="260">
        <v>0</v>
      </c>
      <c r="BP61" s="261">
        <v>1</v>
      </c>
      <c r="BQ61" s="259" t="s">
        <v>252</v>
      </c>
      <c r="BR61" s="260" t="s">
        <v>253</v>
      </c>
      <c r="BS61" s="260" t="s">
        <v>899</v>
      </c>
      <c r="BT61" s="260">
        <v>43</v>
      </c>
      <c r="BU61" s="260" t="s">
        <v>1087</v>
      </c>
      <c r="BV61" s="260">
        <v>11</v>
      </c>
      <c r="BW61" s="260" t="s">
        <v>254</v>
      </c>
      <c r="BX61" s="261" t="s">
        <v>682</v>
      </c>
      <c r="BY61" s="259">
        <f>VLOOKUP(BW61,PERT_NAT_EQB_2018!$B$4:$G$35,6,FALSE)</f>
        <v>1</v>
      </c>
      <c r="BZ61" s="260">
        <f>VLOOKUP(BW61,PERT_NAT_EQB_2018!$B$4:$G$35,3,FALSE)</f>
        <v>1</v>
      </c>
      <c r="CA61" s="260">
        <f>VLOOKUP(BW61,PERT_NAT_EQB_2018!$B$4:$G$35,4,FALSE)</f>
        <v>1</v>
      </c>
      <c r="CB61" s="260">
        <f>VLOOKUP(BW61,PERT_NAT_EQB_2018!$B$4:$G$35,5,FALSE)</f>
        <v>1</v>
      </c>
      <c r="CC61" s="260">
        <f>VLOOKUP(BW61,PERT_NAT_EQB_2018!$B$4:$G$35,2,FALSE)</f>
        <v>1</v>
      </c>
      <c r="CD61" s="259">
        <v>0</v>
      </c>
      <c r="CE61" s="260">
        <f>VLOOKUP(BQ61,CARACT_PE!$A$1:$N$145,COLUMN(CARACT_PE!N:N),FALSE)</f>
        <v>1234</v>
      </c>
      <c r="CF61" s="260">
        <v>0</v>
      </c>
      <c r="CG61" s="259">
        <f>VLOOKUP(BX61,PERT_NAT_EQB_2021!$B$4:$G$81,6,FALSE)</f>
        <v>1</v>
      </c>
      <c r="CH61" s="260">
        <f>VLOOKUP(BX61,PERT_NAT_EQB_2021!$B$4:$G$81,3,FALSE)</f>
        <v>1</v>
      </c>
      <c r="CI61" s="260">
        <f>VLOOKUP(BX61,PERT_NAT_EQB_2021!$B$4:$G$81,4,FALSE)</f>
        <v>1</v>
      </c>
      <c r="CJ61" s="260">
        <f>VLOOKUP(BX61,PERT_NAT_EQB_2021!$B$4:$G$81,5,FALSE)</f>
        <v>1</v>
      </c>
      <c r="CK61" s="260">
        <f>VLOOKUP(BX61,PERT_NAT_EQB_2021!$B$4:$G$81,2,FALSE)</f>
        <v>1</v>
      </c>
      <c r="CL61" s="259">
        <f t="shared" si="85"/>
        <v>1</v>
      </c>
      <c r="CM61" s="260">
        <f t="shared" si="105"/>
        <v>0</v>
      </c>
      <c r="CN61" s="260">
        <f t="shared" si="95"/>
        <v>1</v>
      </c>
      <c r="CO61" s="260">
        <f t="shared" si="96"/>
        <v>1</v>
      </c>
      <c r="CP61" s="260">
        <f t="shared" si="86"/>
        <v>1</v>
      </c>
      <c r="CQ61" s="260" t="s">
        <v>1033</v>
      </c>
      <c r="CR61" s="262">
        <v>3</v>
      </c>
      <c r="CS61" s="263">
        <v>1</v>
      </c>
      <c r="CT61" s="262">
        <v>0</v>
      </c>
      <c r="CU61" s="264">
        <v>1</v>
      </c>
      <c r="CV61" s="264">
        <v>1</v>
      </c>
      <c r="CW61" s="263"/>
      <c r="CX61" s="262">
        <v>1</v>
      </c>
      <c r="CY61" s="264" t="str">
        <f t="shared" si="87"/>
        <v/>
      </c>
      <c r="CZ61" s="264">
        <v>1</v>
      </c>
      <c r="DA61" s="264"/>
      <c r="DB61" s="264">
        <v>1</v>
      </c>
      <c r="DC61" s="264">
        <v>1</v>
      </c>
      <c r="DD61" s="264"/>
      <c r="DE61" s="264"/>
      <c r="DF61" s="264">
        <v>1</v>
      </c>
      <c r="DG61" s="264"/>
      <c r="DH61" s="262"/>
      <c r="DI61" s="264" t="str">
        <f t="shared" si="88"/>
        <v/>
      </c>
      <c r="DJ61" s="264"/>
      <c r="DK61" s="264"/>
      <c r="DL61" s="264"/>
      <c r="DM61" s="264"/>
      <c r="DN61" s="264"/>
      <c r="DO61" s="264"/>
      <c r="DP61" s="264"/>
      <c r="DQ61" s="264"/>
      <c r="DR61" s="262"/>
      <c r="DS61" s="264" t="str">
        <f t="shared" si="106"/>
        <v/>
      </c>
      <c r="DT61" s="264"/>
      <c r="DU61" s="264"/>
      <c r="DV61" s="264"/>
      <c r="DW61" s="264"/>
      <c r="DX61" s="264"/>
      <c r="DY61" s="264"/>
      <c r="DZ61" s="264"/>
      <c r="EA61" s="264"/>
      <c r="EB61" s="262">
        <v>1</v>
      </c>
      <c r="EC61" s="264" t="str">
        <f t="shared" si="107"/>
        <v/>
      </c>
      <c r="ED61" s="264">
        <v>1</v>
      </c>
      <c r="EE61" s="264"/>
      <c r="EF61" s="264">
        <v>1</v>
      </c>
      <c r="EG61" s="264">
        <v>1</v>
      </c>
      <c r="EH61" s="264">
        <v>1</v>
      </c>
      <c r="EI61" s="264"/>
      <c r="EJ61" s="264"/>
      <c r="EK61" s="264"/>
      <c r="EL61" s="262"/>
      <c r="EM61" s="264"/>
      <c r="EN61" s="264"/>
      <c r="EO61" s="264"/>
      <c r="EP61" s="264"/>
      <c r="EQ61" s="264"/>
      <c r="ER61" s="264"/>
      <c r="ES61" s="264"/>
      <c r="ET61" s="264"/>
      <c r="EU61" s="264"/>
      <c r="EV61" s="262"/>
      <c r="EW61" s="264"/>
      <c r="EX61" s="264"/>
      <c r="EY61" s="264"/>
      <c r="EZ61" s="264"/>
      <c r="FA61" s="264"/>
      <c r="FB61" s="264"/>
      <c r="FC61" s="264"/>
      <c r="FD61" s="264"/>
      <c r="FE61" s="264"/>
      <c r="FF61" s="265">
        <f t="shared" si="108"/>
        <v>1</v>
      </c>
      <c r="FG61" s="264">
        <f t="shared" si="109"/>
        <v>0</v>
      </c>
      <c r="FH61" s="264">
        <f t="shared" si="110"/>
        <v>0</v>
      </c>
      <c r="FI61" s="264">
        <f t="shared" si="111"/>
        <v>1</v>
      </c>
      <c r="FJ61" s="264">
        <f>MAX(EB61:FD61)</f>
        <v>1</v>
      </c>
      <c r="FK61" s="264">
        <f>MAX(EB61:FD61)</f>
        <v>1</v>
      </c>
      <c r="FL61" s="264">
        <v>2</v>
      </c>
      <c r="FM61" s="264">
        <v>2</v>
      </c>
      <c r="FN61" s="264">
        <v>0</v>
      </c>
      <c r="FO61" s="264">
        <v>2</v>
      </c>
      <c r="FP61" s="264">
        <v>2</v>
      </c>
      <c r="FQ61" s="264">
        <v>2</v>
      </c>
      <c r="FR61" s="264">
        <v>1</v>
      </c>
      <c r="FS61" s="264">
        <v>1</v>
      </c>
      <c r="FT61" s="264"/>
      <c r="FU61" s="264"/>
      <c r="FV61" s="264"/>
      <c r="FW61" s="264"/>
      <c r="FX61" s="264"/>
      <c r="FY61" s="264"/>
      <c r="FZ61" s="264" t="e">
        <f>SUM(CX61,DH61,DR61,#REF!,#REF!,EB61)</f>
        <v>#REF!</v>
      </c>
      <c r="GA61" s="264" t="e">
        <f>SUM(CY61,DI61,DS61,#REF!,#REF!,EC61)</f>
        <v>#REF!</v>
      </c>
      <c r="GB61" s="264" t="e">
        <f>SUM(DA61,DK61,DU61,#REF!,#REF!,EE61)</f>
        <v>#REF!</v>
      </c>
      <c r="GC61" s="264" t="e">
        <f>SUM(DB61,DL61,DV61,#REF!,#REF!,EF61)</f>
        <v>#REF!</v>
      </c>
      <c r="GD61" s="264" t="e">
        <f>SUM(DC61,DM61,DW61,#REF!,#REF!,EG61)</f>
        <v>#REF!</v>
      </c>
      <c r="GE61" s="264" t="e">
        <f>SUM(DD61,DN61,DX61,#REF!,#REF!,EH61)</f>
        <v>#REF!</v>
      </c>
      <c r="GF61" s="264">
        <f t="shared" si="100"/>
        <v>0</v>
      </c>
      <c r="GG61" s="264">
        <f t="shared" si="101"/>
        <v>1</v>
      </c>
      <c r="GH61" s="264">
        <f t="shared" si="102"/>
        <v>0</v>
      </c>
      <c r="GI61" s="78"/>
      <c r="GJ61" s="78"/>
      <c r="GK61" s="75" t="s">
        <v>1226</v>
      </c>
      <c r="GL61" s="259">
        <v>4</v>
      </c>
      <c r="GM61" s="260">
        <v>1</v>
      </c>
      <c r="GN61" s="260">
        <v>1</v>
      </c>
      <c r="GO61" s="260">
        <v>1</v>
      </c>
      <c r="GP61" s="260">
        <v>1</v>
      </c>
      <c r="GQ61" s="260">
        <v>1</v>
      </c>
      <c r="GR61" s="260">
        <v>1</v>
      </c>
      <c r="GS61" s="260">
        <v>1</v>
      </c>
      <c r="GZ61" s="260" t="str">
        <f>VLOOKUP(BQ61,CARACT_PE!$A$2:$H$145,8,0)</f>
        <v>MEN</v>
      </c>
    </row>
    <row r="62" spans="1:208" s="260" customFormat="1" ht="12.75" customHeight="1" x14ac:dyDescent="0.2">
      <c r="A62" s="259">
        <v>1</v>
      </c>
      <c r="B62" s="260">
        <v>1</v>
      </c>
      <c r="C62" s="260">
        <v>1</v>
      </c>
      <c r="D62" s="260">
        <v>0</v>
      </c>
      <c r="E62" s="260">
        <v>0</v>
      </c>
      <c r="F62" s="260">
        <v>0</v>
      </c>
      <c r="G62" s="260">
        <v>1</v>
      </c>
      <c r="H62" s="260">
        <v>0</v>
      </c>
      <c r="I62" s="260">
        <v>0</v>
      </c>
      <c r="J62" s="260">
        <v>0</v>
      </c>
      <c r="K62" s="260">
        <v>0</v>
      </c>
      <c r="L62" s="260">
        <v>0</v>
      </c>
      <c r="M62" s="260">
        <v>0</v>
      </c>
      <c r="N62" s="260">
        <v>0</v>
      </c>
      <c r="O62" s="260">
        <v>0</v>
      </c>
      <c r="P62" s="260">
        <v>0</v>
      </c>
      <c r="Q62" s="260">
        <v>0</v>
      </c>
      <c r="R62" s="260">
        <v>0</v>
      </c>
      <c r="S62" s="260">
        <v>0</v>
      </c>
      <c r="T62" s="260">
        <v>0</v>
      </c>
      <c r="U62" s="260">
        <v>0</v>
      </c>
      <c r="V62" s="260">
        <v>1</v>
      </c>
      <c r="W62" s="260">
        <v>0</v>
      </c>
      <c r="X62" s="260">
        <v>1</v>
      </c>
      <c r="Y62" s="260">
        <v>1</v>
      </c>
      <c r="Z62" s="260">
        <v>1</v>
      </c>
      <c r="AA62" s="260">
        <v>0</v>
      </c>
      <c r="AB62" s="260">
        <v>0</v>
      </c>
      <c r="AC62" s="260">
        <v>0</v>
      </c>
      <c r="AD62" s="260">
        <v>0</v>
      </c>
      <c r="AE62" s="260">
        <v>0</v>
      </c>
      <c r="AF62" s="260">
        <v>0</v>
      </c>
      <c r="AG62" s="260">
        <v>0</v>
      </c>
      <c r="AH62" s="260">
        <v>0</v>
      </c>
      <c r="AI62" s="260">
        <v>0</v>
      </c>
      <c r="AJ62" s="260">
        <v>0</v>
      </c>
      <c r="AK62" s="260">
        <v>0</v>
      </c>
      <c r="AL62" s="260">
        <v>0</v>
      </c>
      <c r="AM62" s="260">
        <v>0</v>
      </c>
      <c r="AN62" s="260">
        <v>0</v>
      </c>
      <c r="AO62" s="260">
        <v>0</v>
      </c>
      <c r="AP62" s="261">
        <v>0</v>
      </c>
      <c r="AQ62" s="260">
        <f t="shared" si="62"/>
        <v>1</v>
      </c>
      <c r="AR62" s="260">
        <f t="shared" si="63"/>
        <v>0</v>
      </c>
      <c r="AS62" s="260">
        <f t="shared" si="64"/>
        <v>0</v>
      </c>
      <c r="AT62" s="260">
        <f t="shared" si="65"/>
        <v>1</v>
      </c>
      <c r="AU62" s="260">
        <f t="shared" si="66"/>
        <v>0</v>
      </c>
      <c r="AV62" s="260">
        <f t="shared" si="67"/>
        <v>0</v>
      </c>
      <c r="AW62" s="259">
        <f t="shared" si="68"/>
        <v>1</v>
      </c>
      <c r="AX62" s="260">
        <f t="shared" si="69"/>
        <v>0</v>
      </c>
      <c r="AY62" s="260">
        <f t="shared" si="70"/>
        <v>1</v>
      </c>
      <c r="AZ62" s="260">
        <f t="shared" si="71"/>
        <v>1</v>
      </c>
      <c r="BA62" s="260">
        <f t="shared" si="72"/>
        <v>1</v>
      </c>
      <c r="BB62" s="260">
        <f t="shared" si="73"/>
        <v>0</v>
      </c>
      <c r="BC62" s="261">
        <f t="shared" si="74"/>
        <v>0</v>
      </c>
      <c r="BD62" s="259">
        <f t="shared" si="75"/>
        <v>1</v>
      </c>
      <c r="BE62" s="260">
        <f t="shared" si="76"/>
        <v>1</v>
      </c>
      <c r="BF62" s="261">
        <f t="shared" si="77"/>
        <v>4</v>
      </c>
      <c r="BG62" s="260">
        <f t="shared" si="78"/>
        <v>2</v>
      </c>
      <c r="BH62" s="260">
        <f t="shared" si="79"/>
        <v>1</v>
      </c>
      <c r="BI62" s="260">
        <f t="shared" si="80"/>
        <v>2</v>
      </c>
      <c r="BJ62" s="260">
        <f t="shared" si="81"/>
        <v>1</v>
      </c>
      <c r="BK62" s="260">
        <f t="shared" si="82"/>
        <v>1</v>
      </c>
      <c r="BL62" s="260">
        <f t="shared" si="83"/>
        <v>0</v>
      </c>
      <c r="BM62" s="260">
        <f t="shared" si="84"/>
        <v>1</v>
      </c>
      <c r="BN62" s="259">
        <v>0</v>
      </c>
      <c r="BO62" s="260">
        <v>1</v>
      </c>
      <c r="BP62" s="261">
        <v>0</v>
      </c>
      <c r="BQ62" s="259" t="s">
        <v>255</v>
      </c>
      <c r="BR62" s="260" t="s">
        <v>256</v>
      </c>
      <c r="BS62" s="260" t="s">
        <v>900</v>
      </c>
      <c r="BT62" s="260">
        <v>44</v>
      </c>
      <c r="BU62" s="260" t="s">
        <v>1101</v>
      </c>
      <c r="BV62" s="260">
        <v>9</v>
      </c>
      <c r="BW62" s="260" t="s">
        <v>45</v>
      </c>
      <c r="BX62" s="261" t="s">
        <v>669</v>
      </c>
      <c r="BY62" s="259">
        <f>VLOOKUP(BW62,PERT_NAT_EQB_2018!$B$4:$G$35,6,FALSE)</f>
        <v>1</v>
      </c>
      <c r="BZ62" s="260">
        <f>VLOOKUP(BW62,PERT_NAT_EQB_2018!$B$4:$G$35,3,FALSE)</f>
        <v>1</v>
      </c>
      <c r="CA62" s="260">
        <f>VLOOKUP(BW62,PERT_NAT_EQB_2018!$B$4:$G$35,4,FALSE)</f>
        <v>1</v>
      </c>
      <c r="CB62" s="260">
        <f>VLOOKUP(BW62,PERT_NAT_EQB_2018!$B$4:$G$35,5,FALSE)</f>
        <v>1</v>
      </c>
      <c r="CC62" s="260">
        <f>VLOOKUP(BW62,PERT_NAT_EQB_2018!$B$4:$G$35,2,FALSE)</f>
        <v>1</v>
      </c>
      <c r="CD62" s="173">
        <v>1</v>
      </c>
      <c r="CE62" s="260">
        <f>VLOOKUP(BQ62,CARACT_PE!$A$1:$N$145,COLUMN(CARACT_PE!N:N),FALSE)</f>
        <v>6</v>
      </c>
      <c r="CF62" s="260">
        <v>0</v>
      </c>
      <c r="CG62" s="259">
        <f>VLOOKUP(BX62,PERT_NAT_EQB_2021!$B$4:$G$81,6,FALSE)</f>
        <v>1</v>
      </c>
      <c r="CH62" s="260">
        <f>VLOOKUP(BX62,PERT_NAT_EQB_2021!$B$4:$G$81,3,FALSE)</f>
        <v>1</v>
      </c>
      <c r="CI62" s="260">
        <f>VLOOKUP(BX62,PERT_NAT_EQB_2021!$B$4:$G$81,4,FALSE)</f>
        <v>0</v>
      </c>
      <c r="CJ62" s="260">
        <f>VLOOKUP(BX62,PERT_NAT_EQB_2021!$B$4:$G$81,5,FALSE)</f>
        <v>0</v>
      </c>
      <c r="CK62" s="260">
        <f>VLOOKUP(BX62,PERT_NAT_EQB_2021!$B$4:$G$81,2,FALSE)</f>
        <v>1</v>
      </c>
      <c r="CL62" s="259">
        <f t="shared" si="85"/>
        <v>1</v>
      </c>
      <c r="CM62" s="260">
        <f t="shared" si="105"/>
        <v>0</v>
      </c>
      <c r="CN62" s="260">
        <f t="shared" si="95"/>
        <v>0</v>
      </c>
      <c r="CO62" s="260">
        <f t="shared" si="96"/>
        <v>0</v>
      </c>
      <c r="CP62" s="260">
        <f t="shared" si="86"/>
        <v>1</v>
      </c>
      <c r="CR62" s="262">
        <v>3</v>
      </c>
      <c r="CS62" s="263">
        <v>1</v>
      </c>
      <c r="CT62" s="262">
        <v>0</v>
      </c>
      <c r="CU62" s="264">
        <v>1</v>
      </c>
      <c r="CV62" s="264">
        <v>1</v>
      </c>
      <c r="CW62" s="263"/>
      <c r="CX62" s="262">
        <v>1</v>
      </c>
      <c r="CY62" s="264" t="str">
        <f t="shared" si="87"/>
        <v/>
      </c>
      <c r="CZ62" s="264">
        <v>1</v>
      </c>
      <c r="DA62" s="264"/>
      <c r="DB62" s="264"/>
      <c r="DC62" s="264"/>
      <c r="DD62" s="264">
        <v>1</v>
      </c>
      <c r="DE62" s="209">
        <v>1</v>
      </c>
      <c r="DF62" s="264"/>
      <c r="DG62" s="264"/>
      <c r="DH62" s="262"/>
      <c r="DI62" s="264" t="str">
        <f t="shared" si="88"/>
        <v/>
      </c>
      <c r="DJ62" s="264"/>
      <c r="DK62" s="264"/>
      <c r="DL62" s="264"/>
      <c r="DM62" s="264"/>
      <c r="DN62" s="264"/>
      <c r="DO62" s="264"/>
      <c r="DP62" s="264"/>
      <c r="DQ62" s="264"/>
      <c r="DR62" s="262"/>
      <c r="DS62" s="264" t="str">
        <f t="shared" si="106"/>
        <v/>
      </c>
      <c r="DT62" s="264"/>
      <c r="DU62" s="264"/>
      <c r="DV62" s="264"/>
      <c r="DW62" s="264"/>
      <c r="DX62" s="264"/>
      <c r="DY62" s="264"/>
      <c r="DZ62" s="264"/>
      <c r="EA62" s="264"/>
      <c r="EB62" s="262">
        <v>1</v>
      </c>
      <c r="EC62" s="264" t="str">
        <f t="shared" si="107"/>
        <v/>
      </c>
      <c r="ED62" s="264">
        <v>1</v>
      </c>
      <c r="EE62" s="264"/>
      <c r="EF62" s="264"/>
      <c r="EG62" s="264"/>
      <c r="EH62" s="264">
        <v>1</v>
      </c>
      <c r="EI62" s="264">
        <v>1</v>
      </c>
      <c r="EJ62" s="264"/>
      <c r="EK62" s="264"/>
      <c r="EL62" s="262"/>
      <c r="EM62" s="264" t="str">
        <f t="shared" ref="EM62:EM109" si="112">IF(AND(CT62=1,EL62=1),1,"")</f>
        <v/>
      </c>
      <c r="EN62" s="264"/>
      <c r="EO62" s="264"/>
      <c r="EP62" s="264"/>
      <c r="EQ62" s="264"/>
      <c r="ER62" s="264"/>
      <c r="ES62" s="264"/>
      <c r="ET62" s="264"/>
      <c r="EU62" s="264"/>
      <c r="EV62" s="262"/>
      <c r="EW62" s="264" t="str">
        <f t="shared" ref="EW62:EW69" si="113">IF(AND(CT62=1,EV62=1),1,"")</f>
        <v/>
      </c>
      <c r="EX62" s="264"/>
      <c r="EY62" s="264"/>
      <c r="EZ62" s="264"/>
      <c r="FA62" s="264"/>
      <c r="FB62" s="264"/>
      <c r="FC62" s="264"/>
      <c r="FD62" s="264"/>
      <c r="FE62" s="264"/>
      <c r="FF62" s="265">
        <f t="shared" si="108"/>
        <v>1</v>
      </c>
      <c r="FG62" s="264">
        <f t="shared" si="109"/>
        <v>0</v>
      </c>
      <c r="FH62" s="264">
        <f t="shared" si="110"/>
        <v>0</v>
      </c>
      <c r="FI62" s="264">
        <f t="shared" si="111"/>
        <v>1</v>
      </c>
      <c r="FJ62" s="264">
        <f t="shared" ref="FJ62:FJ85" si="114">MAX(EV62:FD62)</f>
        <v>0</v>
      </c>
      <c r="FK62" s="264">
        <f t="shared" ref="FK62:FK85" si="115">MAX(EV62:FD62)</f>
        <v>0</v>
      </c>
      <c r="FL62" s="264">
        <v>2</v>
      </c>
      <c r="FM62" s="264">
        <v>2</v>
      </c>
      <c r="FN62" s="264">
        <v>1</v>
      </c>
      <c r="FO62" s="264">
        <v>0</v>
      </c>
      <c r="FP62" s="264">
        <v>0</v>
      </c>
      <c r="FQ62" s="264">
        <v>2</v>
      </c>
      <c r="FR62" s="264">
        <v>1</v>
      </c>
      <c r="FS62" s="264">
        <v>1</v>
      </c>
      <c r="FT62" s="264"/>
      <c r="FU62" s="264"/>
      <c r="FV62" s="264"/>
      <c r="FW62" s="264"/>
      <c r="FX62" s="264"/>
      <c r="FY62" s="264"/>
      <c r="FZ62" s="264">
        <f t="shared" ref="FZ62:FZ85" si="116">SUM(CX62,DH62,DR62,EB62,EL62,EV62)</f>
        <v>2</v>
      </c>
      <c r="GA62" s="264">
        <f t="shared" ref="GA62:GA85" si="117">SUM(CY62,DI62,DS62,EC62,EM62,EW62)</f>
        <v>0</v>
      </c>
      <c r="GB62" s="264">
        <f t="shared" ref="GB62:GB83" si="118">SUM(DA62,DK62,DU62,EE62,EO62,EY62)</f>
        <v>0</v>
      </c>
      <c r="GC62" s="264">
        <f t="shared" ref="GC62:GC83" si="119">SUM(DB62,DL62,DV62,EF62,EP62,EZ62)</f>
        <v>0</v>
      </c>
      <c r="GD62" s="264">
        <f t="shared" ref="GD62:GD83" si="120">SUM(DC62,DM62,DW62,EG62,EQ62,FA62)</f>
        <v>0</v>
      </c>
      <c r="GE62" s="264">
        <f t="shared" ref="GE62:GE83" si="121">SUM(DD62,DN62,DX62,EH62,ER62,FB62)</f>
        <v>2</v>
      </c>
      <c r="GF62" s="264">
        <f t="shared" si="100"/>
        <v>2</v>
      </c>
      <c r="GG62" s="264">
        <f t="shared" si="101"/>
        <v>0</v>
      </c>
      <c r="GH62" s="264">
        <f t="shared" si="102"/>
        <v>0</v>
      </c>
      <c r="GI62" s="78"/>
      <c r="GJ62" s="78"/>
      <c r="GK62" s="75" t="s">
        <v>1108</v>
      </c>
      <c r="GL62" s="259">
        <v>4</v>
      </c>
      <c r="GM62" s="260">
        <v>1</v>
      </c>
      <c r="GN62" s="260">
        <v>1</v>
      </c>
      <c r="GO62" s="260">
        <v>1</v>
      </c>
      <c r="GP62" s="260">
        <v>1</v>
      </c>
      <c r="GQ62" s="260">
        <v>1</v>
      </c>
      <c r="GR62" s="260">
        <v>1</v>
      </c>
      <c r="GS62" s="260">
        <v>1</v>
      </c>
      <c r="GZ62" s="260" t="str">
        <f>VLOOKUP(BQ62,CARACT_PE!$A$2:$H$145,8,0)</f>
        <v>MEFM</v>
      </c>
    </row>
    <row r="63" spans="1:208" s="260" customFormat="1" ht="12.75" customHeight="1" x14ac:dyDescent="0.2">
      <c r="A63" s="259">
        <v>0</v>
      </c>
      <c r="B63" s="260">
        <v>0</v>
      </c>
      <c r="C63" s="260">
        <v>0</v>
      </c>
      <c r="D63" s="260">
        <v>0</v>
      </c>
      <c r="E63" s="260">
        <v>0</v>
      </c>
      <c r="F63" s="260">
        <v>0</v>
      </c>
      <c r="G63" s="260">
        <v>0</v>
      </c>
      <c r="H63" s="260">
        <v>1</v>
      </c>
      <c r="I63" s="260">
        <v>0</v>
      </c>
      <c r="J63" s="260">
        <v>1</v>
      </c>
      <c r="K63" s="260">
        <v>0</v>
      </c>
      <c r="L63" s="260">
        <v>0</v>
      </c>
      <c r="M63" s="260">
        <v>0</v>
      </c>
      <c r="N63" s="260">
        <v>1</v>
      </c>
      <c r="O63" s="260">
        <v>0</v>
      </c>
      <c r="P63" s="260">
        <v>0</v>
      </c>
      <c r="Q63" s="260">
        <v>0</v>
      </c>
      <c r="R63" s="260">
        <v>0</v>
      </c>
      <c r="S63" s="260">
        <v>0</v>
      </c>
      <c r="T63" s="260">
        <v>0</v>
      </c>
      <c r="U63" s="260">
        <v>0</v>
      </c>
      <c r="V63" s="260">
        <v>0</v>
      </c>
      <c r="W63" s="260">
        <v>0</v>
      </c>
      <c r="X63" s="260">
        <v>0</v>
      </c>
      <c r="Y63" s="260">
        <v>0</v>
      </c>
      <c r="Z63" s="260">
        <v>0</v>
      </c>
      <c r="AA63" s="260">
        <v>0</v>
      </c>
      <c r="AB63" s="260">
        <v>0</v>
      </c>
      <c r="AC63" s="260">
        <v>1</v>
      </c>
      <c r="AD63" s="260">
        <v>1</v>
      </c>
      <c r="AE63" s="260">
        <v>1</v>
      </c>
      <c r="AF63" s="260">
        <v>1</v>
      </c>
      <c r="AG63" s="260">
        <v>0</v>
      </c>
      <c r="AH63" s="260">
        <v>0</v>
      </c>
      <c r="AI63" s="260">
        <v>0</v>
      </c>
      <c r="AJ63" s="260">
        <v>0</v>
      </c>
      <c r="AK63" s="260">
        <v>0</v>
      </c>
      <c r="AL63" s="260">
        <v>0</v>
      </c>
      <c r="AM63" s="260">
        <v>0</v>
      </c>
      <c r="AN63" s="260">
        <v>0</v>
      </c>
      <c r="AO63" s="260">
        <v>0</v>
      </c>
      <c r="AP63" s="261">
        <v>0</v>
      </c>
      <c r="AQ63" s="260">
        <f t="shared" si="62"/>
        <v>0</v>
      </c>
      <c r="AR63" s="260">
        <f t="shared" si="63"/>
        <v>1</v>
      </c>
      <c r="AS63" s="260">
        <f t="shared" si="64"/>
        <v>0</v>
      </c>
      <c r="AT63" s="260">
        <f t="shared" si="65"/>
        <v>0</v>
      </c>
      <c r="AU63" s="260">
        <f t="shared" si="66"/>
        <v>1</v>
      </c>
      <c r="AV63" s="260">
        <f t="shared" si="67"/>
        <v>0</v>
      </c>
      <c r="AW63" s="259">
        <f t="shared" si="68"/>
        <v>1</v>
      </c>
      <c r="AX63" s="260">
        <f t="shared" si="69"/>
        <v>1</v>
      </c>
      <c r="AY63" s="260">
        <f t="shared" si="70"/>
        <v>1</v>
      </c>
      <c r="AZ63" s="260">
        <f t="shared" si="71"/>
        <v>1</v>
      </c>
      <c r="BA63" s="260">
        <f t="shared" si="72"/>
        <v>0</v>
      </c>
      <c r="BB63" s="260">
        <f t="shared" si="73"/>
        <v>0</v>
      </c>
      <c r="BC63" s="261">
        <f t="shared" si="74"/>
        <v>0</v>
      </c>
      <c r="BD63" s="259">
        <f t="shared" si="75"/>
        <v>1</v>
      </c>
      <c r="BE63" s="260">
        <f t="shared" si="76"/>
        <v>1</v>
      </c>
      <c r="BF63" s="261">
        <f t="shared" si="77"/>
        <v>4</v>
      </c>
      <c r="BG63" s="260">
        <f t="shared" si="78"/>
        <v>2</v>
      </c>
      <c r="BH63" s="260">
        <f t="shared" si="79"/>
        <v>1</v>
      </c>
      <c r="BI63" s="260">
        <f t="shared" si="80"/>
        <v>2</v>
      </c>
      <c r="BJ63" s="260">
        <f t="shared" si="81"/>
        <v>1</v>
      </c>
      <c r="BK63" s="260">
        <f t="shared" si="82"/>
        <v>0</v>
      </c>
      <c r="BL63" s="260">
        <f t="shared" si="83"/>
        <v>0</v>
      </c>
      <c r="BM63" s="260">
        <f t="shared" si="84"/>
        <v>1</v>
      </c>
      <c r="BN63" s="259">
        <v>0</v>
      </c>
      <c r="BO63" s="260">
        <v>1</v>
      </c>
      <c r="BP63" s="261">
        <v>0</v>
      </c>
      <c r="BQ63" s="259" t="s">
        <v>257</v>
      </c>
      <c r="BR63" s="260" t="s">
        <v>258</v>
      </c>
      <c r="BS63" s="260" t="s">
        <v>901</v>
      </c>
      <c r="BT63" s="260">
        <v>44</v>
      </c>
      <c r="BU63" s="260" t="s">
        <v>1101</v>
      </c>
      <c r="BV63" s="260">
        <v>9</v>
      </c>
      <c r="BW63" s="260" t="s">
        <v>45</v>
      </c>
      <c r="BX63" s="261" t="s">
        <v>674</v>
      </c>
      <c r="BY63" s="259">
        <f>VLOOKUP(BW63,PERT_NAT_EQB_2018!$B$4:$G$35,6,FALSE)</f>
        <v>1</v>
      </c>
      <c r="BZ63" s="260">
        <f>VLOOKUP(BW63,PERT_NAT_EQB_2018!$B$4:$G$35,3,FALSE)</f>
        <v>1</v>
      </c>
      <c r="CA63" s="260">
        <f>VLOOKUP(BW63,PERT_NAT_EQB_2018!$B$4:$G$35,4,FALSE)</f>
        <v>1</v>
      </c>
      <c r="CB63" s="260">
        <f>VLOOKUP(BW63,PERT_NAT_EQB_2018!$B$4:$G$35,5,FALSE)</f>
        <v>1</v>
      </c>
      <c r="CC63" s="260">
        <f>VLOOKUP(BW63,PERT_NAT_EQB_2018!$B$4:$G$35,2,FALSE)</f>
        <v>1</v>
      </c>
      <c r="CD63" s="259">
        <v>0</v>
      </c>
      <c r="CE63" s="260">
        <f>VLOOKUP(BQ63,CARACT_PE!$A$1:$N$145,COLUMN(CARACT_PE!N:N),FALSE)</f>
        <v>6</v>
      </c>
      <c r="CF63" s="260">
        <v>0</v>
      </c>
      <c r="CG63" s="259">
        <f>VLOOKUP(BX63,PERT_NAT_EQB_2021!$B$4:$G$81,6,FALSE)</f>
        <v>1</v>
      </c>
      <c r="CH63" s="260">
        <f>VLOOKUP(BX63,PERT_NAT_EQB_2021!$B$4:$G$81,3,FALSE)</f>
        <v>1</v>
      </c>
      <c r="CI63" s="260">
        <f>VLOOKUP(BX63,PERT_NAT_EQB_2021!$B$4:$G$81,4,FALSE)</f>
        <v>1</v>
      </c>
      <c r="CJ63" s="260">
        <f>VLOOKUP(BX63,PERT_NAT_EQB_2021!$B$4:$G$81,5,FALSE)</f>
        <v>1</v>
      </c>
      <c r="CK63" s="260">
        <f>VLOOKUP(BX63,PERT_NAT_EQB_2021!$B$4:$G$81,2,FALSE)</f>
        <v>1</v>
      </c>
      <c r="CL63" s="259">
        <f t="shared" si="85"/>
        <v>1</v>
      </c>
      <c r="CM63" s="260">
        <f t="shared" si="105"/>
        <v>1</v>
      </c>
      <c r="CN63" s="260">
        <f t="shared" si="95"/>
        <v>1</v>
      </c>
      <c r="CO63" s="260">
        <f t="shared" si="96"/>
        <v>1</v>
      </c>
      <c r="CP63" s="260">
        <f t="shared" si="86"/>
        <v>1</v>
      </c>
      <c r="CR63" s="262">
        <v>3</v>
      </c>
      <c r="CS63" s="263">
        <v>1</v>
      </c>
      <c r="CT63" s="262">
        <v>0</v>
      </c>
      <c r="CU63" s="264">
        <v>1</v>
      </c>
      <c r="CV63" s="264">
        <v>1</v>
      </c>
      <c r="CW63" s="263"/>
      <c r="CX63" s="262"/>
      <c r="CY63" s="264" t="str">
        <f t="shared" si="87"/>
        <v/>
      </c>
      <c r="CZ63" s="264"/>
      <c r="DA63" s="264"/>
      <c r="DB63" s="264"/>
      <c r="DC63" s="264"/>
      <c r="DD63" s="264"/>
      <c r="DE63" s="264"/>
      <c r="DF63" s="264"/>
      <c r="DG63" s="264"/>
      <c r="DH63" s="262">
        <v>1</v>
      </c>
      <c r="DI63" s="264" t="str">
        <f t="shared" si="88"/>
        <v/>
      </c>
      <c r="DJ63" s="264">
        <v>1</v>
      </c>
      <c r="DK63" s="264"/>
      <c r="DL63" s="264">
        <v>1</v>
      </c>
      <c r="DM63" s="264">
        <v>1</v>
      </c>
      <c r="DN63" s="264">
        <v>1</v>
      </c>
      <c r="DO63" s="264">
        <v>1</v>
      </c>
      <c r="DP63" s="264"/>
      <c r="DQ63" s="264"/>
      <c r="DR63" s="262"/>
      <c r="DS63" s="264" t="str">
        <f t="shared" si="106"/>
        <v/>
      </c>
      <c r="DT63" s="264"/>
      <c r="DU63" s="264"/>
      <c r="DV63" s="264"/>
      <c r="DW63" s="264"/>
      <c r="DX63" s="264"/>
      <c r="DY63" s="264"/>
      <c r="DZ63" s="264"/>
      <c r="EA63" s="264"/>
      <c r="EB63" s="262"/>
      <c r="EC63" s="264" t="str">
        <f t="shared" si="107"/>
        <v/>
      </c>
      <c r="ED63" s="264"/>
      <c r="EE63" s="264"/>
      <c r="EF63" s="264"/>
      <c r="EG63" s="264"/>
      <c r="EH63" s="264"/>
      <c r="EI63" s="264"/>
      <c r="EJ63" s="264"/>
      <c r="EK63" s="264"/>
      <c r="EL63" s="262">
        <v>1</v>
      </c>
      <c r="EM63" s="264" t="str">
        <f t="shared" si="112"/>
        <v/>
      </c>
      <c r="EN63" s="264">
        <v>1</v>
      </c>
      <c r="EO63" s="264">
        <v>1</v>
      </c>
      <c r="EP63" s="264">
        <v>1</v>
      </c>
      <c r="EQ63" s="264">
        <v>1</v>
      </c>
      <c r="ER63" s="264">
        <v>1</v>
      </c>
      <c r="ES63" s="264"/>
      <c r="ET63" s="264"/>
      <c r="EU63" s="264"/>
      <c r="EV63" s="262"/>
      <c r="EW63" s="264" t="str">
        <f t="shared" si="113"/>
        <v/>
      </c>
      <c r="EX63" s="264"/>
      <c r="EY63" s="264"/>
      <c r="EZ63" s="264"/>
      <c r="FA63" s="264"/>
      <c r="FB63" s="264"/>
      <c r="FC63" s="264"/>
      <c r="FD63" s="264"/>
      <c r="FE63" s="264"/>
      <c r="FF63" s="265">
        <f t="shared" si="108"/>
        <v>0</v>
      </c>
      <c r="FG63" s="264">
        <f t="shared" si="109"/>
        <v>1</v>
      </c>
      <c r="FH63" s="264">
        <f t="shared" si="110"/>
        <v>0</v>
      </c>
      <c r="FI63" s="264">
        <f t="shared" si="111"/>
        <v>0</v>
      </c>
      <c r="FJ63" s="264">
        <f t="shared" si="114"/>
        <v>0</v>
      </c>
      <c r="FK63" s="264">
        <f t="shared" si="115"/>
        <v>0</v>
      </c>
      <c r="FL63" s="264">
        <v>2</v>
      </c>
      <c r="FM63" s="264">
        <v>2</v>
      </c>
      <c r="FN63" s="264">
        <v>1</v>
      </c>
      <c r="FO63" s="264">
        <v>2</v>
      </c>
      <c r="FP63" s="264">
        <v>2</v>
      </c>
      <c r="FQ63" s="264">
        <v>2</v>
      </c>
      <c r="FR63" s="264">
        <v>1</v>
      </c>
      <c r="FS63" s="264">
        <v>1</v>
      </c>
      <c r="FT63" s="264"/>
      <c r="FU63" s="264"/>
      <c r="FV63" s="264"/>
      <c r="FW63" s="264"/>
      <c r="FX63" s="264"/>
      <c r="FY63" s="264"/>
      <c r="FZ63" s="264">
        <f t="shared" si="116"/>
        <v>2</v>
      </c>
      <c r="GA63" s="264">
        <f t="shared" si="117"/>
        <v>0</v>
      </c>
      <c r="GB63" s="264">
        <f t="shared" si="118"/>
        <v>1</v>
      </c>
      <c r="GC63" s="264">
        <f t="shared" si="119"/>
        <v>2</v>
      </c>
      <c r="GD63" s="264">
        <f t="shared" si="120"/>
        <v>2</v>
      </c>
      <c r="GE63" s="264">
        <f t="shared" si="121"/>
        <v>2</v>
      </c>
      <c r="GF63" s="264">
        <f t="shared" si="100"/>
        <v>1</v>
      </c>
      <c r="GG63" s="264">
        <f t="shared" si="101"/>
        <v>0</v>
      </c>
      <c r="GH63" s="264">
        <f t="shared" si="102"/>
        <v>0</v>
      </c>
      <c r="GI63" s="78"/>
      <c r="GJ63" s="78"/>
      <c r="GK63" s="75"/>
      <c r="GL63" s="259">
        <v>4</v>
      </c>
      <c r="GM63" s="260">
        <v>1</v>
      </c>
      <c r="GN63" s="260">
        <v>1</v>
      </c>
      <c r="GO63" s="260">
        <v>1</v>
      </c>
      <c r="GP63" s="260">
        <v>1</v>
      </c>
      <c r="GQ63" s="260">
        <v>1</v>
      </c>
      <c r="GR63" s="260">
        <v>1</v>
      </c>
      <c r="GS63" s="260">
        <v>1</v>
      </c>
      <c r="GZ63" s="260" t="str">
        <f>VLOOKUP(BQ63,CARACT_PE!$A$2:$H$145,8,0)</f>
        <v>MEFM</v>
      </c>
    </row>
    <row r="64" spans="1:208" s="260" customFormat="1" ht="12.75" customHeight="1" x14ac:dyDescent="0.2">
      <c r="A64" s="259">
        <v>1</v>
      </c>
      <c r="B64" s="260">
        <v>0</v>
      </c>
      <c r="C64" s="260">
        <v>1</v>
      </c>
      <c r="D64" s="260">
        <v>0</v>
      </c>
      <c r="E64" s="260">
        <v>0</v>
      </c>
      <c r="F64" s="260">
        <v>0</v>
      </c>
      <c r="G64" s="260">
        <v>0</v>
      </c>
      <c r="H64" s="260">
        <v>0</v>
      </c>
      <c r="I64" s="260">
        <v>0</v>
      </c>
      <c r="J64" s="260">
        <v>0</v>
      </c>
      <c r="K64" s="260">
        <v>0</v>
      </c>
      <c r="L64" s="260">
        <v>0</v>
      </c>
      <c r="M64" s="260">
        <v>0</v>
      </c>
      <c r="N64" s="260">
        <v>0</v>
      </c>
      <c r="O64" s="260">
        <v>0</v>
      </c>
      <c r="P64" s="260">
        <v>0</v>
      </c>
      <c r="Q64" s="260">
        <v>0</v>
      </c>
      <c r="R64" s="260">
        <v>0</v>
      </c>
      <c r="S64" s="260">
        <v>0</v>
      </c>
      <c r="T64" s="260">
        <v>0</v>
      </c>
      <c r="U64" s="260">
        <v>0</v>
      </c>
      <c r="V64" s="260">
        <v>1</v>
      </c>
      <c r="W64" s="260">
        <v>0</v>
      </c>
      <c r="X64" s="260">
        <v>0</v>
      </c>
      <c r="Y64" s="260">
        <v>0</v>
      </c>
      <c r="Z64" s="260">
        <v>0</v>
      </c>
      <c r="AA64" s="260">
        <v>0</v>
      </c>
      <c r="AB64" s="260">
        <v>0</v>
      </c>
      <c r="AC64" s="260">
        <v>0</v>
      </c>
      <c r="AD64" s="260">
        <v>0</v>
      </c>
      <c r="AE64" s="260">
        <v>0</v>
      </c>
      <c r="AF64" s="260">
        <v>0</v>
      </c>
      <c r="AG64" s="260">
        <v>0</v>
      </c>
      <c r="AH64" s="260">
        <v>0</v>
      </c>
      <c r="AI64" s="260">
        <v>0</v>
      </c>
      <c r="AJ64" s="260">
        <v>0</v>
      </c>
      <c r="AK64" s="260">
        <v>0</v>
      </c>
      <c r="AL64" s="260">
        <v>0</v>
      </c>
      <c r="AM64" s="260">
        <v>0</v>
      </c>
      <c r="AN64" s="260">
        <v>0</v>
      </c>
      <c r="AO64" s="260">
        <v>0</v>
      </c>
      <c r="AP64" s="261">
        <v>0</v>
      </c>
      <c r="AQ64" s="260">
        <f t="shared" si="62"/>
        <v>1</v>
      </c>
      <c r="AR64" s="260">
        <f t="shared" si="63"/>
        <v>0</v>
      </c>
      <c r="AS64" s="260">
        <f t="shared" si="64"/>
        <v>0</v>
      </c>
      <c r="AT64" s="260">
        <f t="shared" si="65"/>
        <v>1</v>
      </c>
      <c r="AU64" s="260">
        <f t="shared" si="66"/>
        <v>0</v>
      </c>
      <c r="AV64" s="260">
        <f t="shared" si="67"/>
        <v>0</v>
      </c>
      <c r="AW64" s="259">
        <f t="shared" si="68"/>
        <v>1</v>
      </c>
      <c r="AX64" s="260">
        <f t="shared" si="69"/>
        <v>0</v>
      </c>
      <c r="AY64" s="260">
        <f t="shared" si="70"/>
        <v>0</v>
      </c>
      <c r="AZ64" s="260">
        <f t="shared" si="71"/>
        <v>0</v>
      </c>
      <c r="BA64" s="260">
        <f t="shared" si="72"/>
        <v>0</v>
      </c>
      <c r="BB64" s="260">
        <f t="shared" si="73"/>
        <v>0</v>
      </c>
      <c r="BC64" s="261">
        <f t="shared" si="74"/>
        <v>0</v>
      </c>
      <c r="BD64" s="259">
        <f t="shared" si="75"/>
        <v>1</v>
      </c>
      <c r="BE64" s="260">
        <f t="shared" si="76"/>
        <v>1</v>
      </c>
      <c r="BF64" s="261">
        <f t="shared" si="77"/>
        <v>1</v>
      </c>
      <c r="BG64" s="260">
        <f t="shared" si="78"/>
        <v>2</v>
      </c>
      <c r="BH64" s="260">
        <f t="shared" si="79"/>
        <v>0</v>
      </c>
      <c r="BI64" s="260">
        <f t="shared" si="80"/>
        <v>1</v>
      </c>
      <c r="BJ64" s="260">
        <f t="shared" si="81"/>
        <v>0</v>
      </c>
      <c r="BK64" s="260">
        <f t="shared" si="82"/>
        <v>0</v>
      </c>
      <c r="BL64" s="260">
        <f t="shared" si="83"/>
        <v>0</v>
      </c>
      <c r="BM64" s="260">
        <f t="shared" si="84"/>
        <v>0</v>
      </c>
      <c r="BN64" s="259">
        <v>1</v>
      </c>
      <c r="BO64" s="260">
        <v>0</v>
      </c>
      <c r="BP64" s="261">
        <v>0</v>
      </c>
      <c r="BQ64" s="259" t="s">
        <v>259</v>
      </c>
      <c r="BR64" s="260" t="s">
        <v>260</v>
      </c>
      <c r="BS64" s="260" t="s">
        <v>902</v>
      </c>
      <c r="BT64" s="260">
        <v>44</v>
      </c>
      <c r="BU64" s="260" t="s">
        <v>1101</v>
      </c>
      <c r="BV64" s="260">
        <v>9</v>
      </c>
      <c r="BW64" s="260" t="s">
        <v>70</v>
      </c>
      <c r="BX64" s="261" t="s">
        <v>668</v>
      </c>
      <c r="BY64" s="259">
        <f>VLOOKUP(BW64,PERT_NAT_EQB_2018!$B$4:$G$35,6,FALSE)</f>
        <v>1</v>
      </c>
      <c r="BZ64" s="260">
        <f>VLOOKUP(BW64,PERT_NAT_EQB_2018!$B$4:$G$35,3,FALSE)</f>
        <v>1</v>
      </c>
      <c r="CA64" s="260">
        <f>VLOOKUP(BW64,PERT_NAT_EQB_2018!$B$4:$G$35,4,FALSE)</f>
        <v>1</v>
      </c>
      <c r="CB64" s="260">
        <f>VLOOKUP(BW64,PERT_NAT_EQB_2018!$B$4:$G$35,5,FALSE)</f>
        <v>1</v>
      </c>
      <c r="CC64" s="260">
        <f>VLOOKUP(BW64,PERT_NAT_EQB_2018!$B$4:$G$35,2,FALSE)</f>
        <v>1</v>
      </c>
      <c r="CD64" s="259">
        <v>0</v>
      </c>
      <c r="CE64" s="260">
        <f>VLOOKUP(BQ64,CARACT_PE!$A$1:$N$145,COLUMN(CARACT_PE!N:N),FALSE)</f>
        <v>29</v>
      </c>
      <c r="CF64" s="260">
        <v>0</v>
      </c>
      <c r="CG64" s="259">
        <f>VLOOKUP(BX64,PERT_NAT_EQB_2021!$B$4:$G$81,6,FALSE)</f>
        <v>1</v>
      </c>
      <c r="CH64" s="260">
        <f>VLOOKUP(BX64,PERT_NAT_EQB_2021!$B$4:$G$81,3,FALSE)</f>
        <v>1</v>
      </c>
      <c r="CI64" s="260">
        <f>VLOOKUP(BX64,PERT_NAT_EQB_2021!$B$4:$G$81,4,FALSE)</f>
        <v>1</v>
      </c>
      <c r="CJ64" s="260">
        <f>VLOOKUP(BX64,PERT_NAT_EQB_2021!$B$4:$G$81,5,FALSE)</f>
        <v>1</v>
      </c>
      <c r="CK64" s="260">
        <f>VLOOKUP(BX64,PERT_NAT_EQB_2021!$B$4:$G$81,2,FALSE)</f>
        <v>1</v>
      </c>
      <c r="CL64" s="259">
        <f t="shared" si="85"/>
        <v>1</v>
      </c>
      <c r="CM64" s="260">
        <f t="shared" si="105"/>
        <v>1</v>
      </c>
      <c r="CN64" s="260">
        <f t="shared" si="95"/>
        <v>1</v>
      </c>
      <c r="CO64" s="260">
        <f t="shared" si="96"/>
        <v>1</v>
      </c>
      <c r="CP64" s="260">
        <f t="shared" si="86"/>
        <v>1</v>
      </c>
      <c r="CR64" s="262">
        <v>3</v>
      </c>
      <c r="CS64" s="263">
        <v>1</v>
      </c>
      <c r="CT64" s="262">
        <v>1</v>
      </c>
      <c r="CU64" s="264">
        <v>1</v>
      </c>
      <c r="CV64" s="264"/>
      <c r="CW64" s="263"/>
      <c r="CX64" s="262">
        <v>1</v>
      </c>
      <c r="CY64" s="264">
        <f t="shared" si="87"/>
        <v>1</v>
      </c>
      <c r="CZ64" s="264">
        <v>1</v>
      </c>
      <c r="DA64" s="264"/>
      <c r="DB64" s="264">
        <v>1</v>
      </c>
      <c r="DC64" s="264">
        <v>1</v>
      </c>
      <c r="DD64" s="264">
        <v>1</v>
      </c>
      <c r="DE64" s="264"/>
      <c r="DF64" s="264"/>
      <c r="DG64" s="264"/>
      <c r="DH64" s="262"/>
      <c r="DI64" s="264" t="str">
        <f t="shared" si="88"/>
        <v/>
      </c>
      <c r="DJ64" s="264"/>
      <c r="DK64" s="264"/>
      <c r="DL64" s="264"/>
      <c r="DM64" s="264"/>
      <c r="DN64" s="264"/>
      <c r="DO64" s="264"/>
      <c r="DP64" s="264"/>
      <c r="DQ64" s="264"/>
      <c r="DR64" s="262"/>
      <c r="DS64" s="264" t="str">
        <f t="shared" si="106"/>
        <v/>
      </c>
      <c r="DT64" s="264"/>
      <c r="DU64" s="264"/>
      <c r="DV64" s="264"/>
      <c r="DW64" s="264"/>
      <c r="DX64" s="264"/>
      <c r="DY64" s="264"/>
      <c r="DZ64" s="264"/>
      <c r="EA64" s="264"/>
      <c r="EB64" s="262">
        <v>1</v>
      </c>
      <c r="EC64" s="264">
        <f t="shared" si="107"/>
        <v>1</v>
      </c>
      <c r="ED64" s="264">
        <v>1</v>
      </c>
      <c r="EE64" s="264"/>
      <c r="EF64" s="264">
        <v>1</v>
      </c>
      <c r="EG64" s="264">
        <v>1</v>
      </c>
      <c r="EH64" s="264">
        <v>1</v>
      </c>
      <c r="EI64" s="264">
        <v>1</v>
      </c>
      <c r="EJ64" s="264">
        <v>1</v>
      </c>
      <c r="EK64" s="264"/>
      <c r="EL64" s="262"/>
      <c r="EM64" s="264" t="str">
        <f t="shared" si="112"/>
        <v/>
      </c>
      <c r="EN64" s="264"/>
      <c r="EO64" s="264"/>
      <c r="EP64" s="264"/>
      <c r="EQ64" s="264"/>
      <c r="ER64" s="264"/>
      <c r="ES64" s="264"/>
      <c r="ET64" s="264"/>
      <c r="EU64" s="264"/>
      <c r="EV64" s="262"/>
      <c r="EW64" s="264" t="str">
        <f t="shared" si="113"/>
        <v/>
      </c>
      <c r="EX64" s="264"/>
      <c r="EY64" s="264"/>
      <c r="EZ64" s="264"/>
      <c r="FA64" s="264"/>
      <c r="FB64" s="264"/>
      <c r="FC64" s="264"/>
      <c r="FD64" s="264"/>
      <c r="FE64" s="264"/>
      <c r="FF64" s="265">
        <f t="shared" si="108"/>
        <v>1</v>
      </c>
      <c r="FG64" s="264">
        <f t="shared" si="109"/>
        <v>0</v>
      </c>
      <c r="FH64" s="264">
        <f t="shared" si="110"/>
        <v>0</v>
      </c>
      <c r="FI64" s="264">
        <f t="shared" si="111"/>
        <v>1</v>
      </c>
      <c r="FJ64" s="264">
        <f t="shared" si="114"/>
        <v>0</v>
      </c>
      <c r="FK64" s="264">
        <f t="shared" si="115"/>
        <v>0</v>
      </c>
      <c r="FL64" s="264">
        <v>2</v>
      </c>
      <c r="FM64" s="264">
        <v>2</v>
      </c>
      <c r="FN64" s="264">
        <v>1</v>
      </c>
      <c r="FO64" s="264">
        <v>2</v>
      </c>
      <c r="FP64" s="264">
        <v>2</v>
      </c>
      <c r="FQ64" s="264">
        <v>2</v>
      </c>
      <c r="FR64" s="264">
        <v>1</v>
      </c>
      <c r="FS64" s="264">
        <v>1</v>
      </c>
      <c r="FT64" s="264">
        <v>1</v>
      </c>
      <c r="FU64" s="264">
        <v>1</v>
      </c>
      <c r="FV64" s="264"/>
      <c r="FW64" s="264"/>
      <c r="FX64" s="264">
        <v>1</v>
      </c>
      <c r="FY64" s="264">
        <v>1</v>
      </c>
      <c r="FZ64" s="264">
        <f t="shared" si="116"/>
        <v>2</v>
      </c>
      <c r="GA64" s="264">
        <f t="shared" si="117"/>
        <v>2</v>
      </c>
      <c r="GB64" s="264">
        <f t="shared" si="118"/>
        <v>0</v>
      </c>
      <c r="GC64" s="264">
        <f t="shared" si="119"/>
        <v>2</v>
      </c>
      <c r="GD64" s="264">
        <f t="shared" si="120"/>
        <v>2</v>
      </c>
      <c r="GE64" s="264">
        <f t="shared" si="121"/>
        <v>2</v>
      </c>
      <c r="GF64" s="264">
        <f t="shared" si="100"/>
        <v>1</v>
      </c>
      <c r="GG64" s="264">
        <f t="shared" si="101"/>
        <v>1</v>
      </c>
      <c r="GH64" s="264">
        <f t="shared" si="102"/>
        <v>0</v>
      </c>
      <c r="GI64" s="78">
        <v>1</v>
      </c>
      <c r="GJ64" s="78"/>
      <c r="GK64" s="75"/>
      <c r="GL64" s="259">
        <v>4</v>
      </c>
      <c r="GM64" s="260">
        <v>1</v>
      </c>
      <c r="GN64" s="260">
        <v>1</v>
      </c>
      <c r="GO64" s="260">
        <v>1</v>
      </c>
      <c r="GP64" s="260">
        <v>1</v>
      </c>
      <c r="GQ64" s="260">
        <v>1</v>
      </c>
      <c r="GR64" s="260">
        <v>1</v>
      </c>
      <c r="GS64" s="260">
        <v>1</v>
      </c>
      <c r="GT64" s="260">
        <v>4</v>
      </c>
      <c r="GU64" s="260">
        <v>4</v>
      </c>
      <c r="GV64" s="260">
        <v>4</v>
      </c>
      <c r="GW64" s="260">
        <v>1</v>
      </c>
      <c r="GX64" s="260">
        <v>4</v>
      </c>
      <c r="GY64" s="260">
        <v>1</v>
      </c>
      <c r="GZ64" s="260" t="str">
        <f>VLOOKUP(BQ64,CARACT_PE!$A$2:$H$145,8,0)</f>
        <v>MEFM</v>
      </c>
    </row>
    <row r="65" spans="1:208" s="260" customFormat="1" ht="12.75" customHeight="1" x14ac:dyDescent="0.2">
      <c r="A65" s="259">
        <v>1</v>
      </c>
      <c r="B65" s="260">
        <v>1</v>
      </c>
      <c r="C65" s="260">
        <v>1</v>
      </c>
      <c r="D65" s="260">
        <v>0</v>
      </c>
      <c r="E65" s="260">
        <v>0</v>
      </c>
      <c r="F65" s="260">
        <v>0</v>
      </c>
      <c r="G65" s="260">
        <v>1</v>
      </c>
      <c r="H65" s="260">
        <v>0</v>
      </c>
      <c r="I65" s="260">
        <v>0</v>
      </c>
      <c r="J65" s="260">
        <v>0</v>
      </c>
      <c r="K65" s="260">
        <v>0</v>
      </c>
      <c r="L65" s="260">
        <v>0</v>
      </c>
      <c r="M65" s="260">
        <v>0</v>
      </c>
      <c r="N65" s="260">
        <v>0</v>
      </c>
      <c r="O65" s="260">
        <v>0</v>
      </c>
      <c r="P65" s="260">
        <v>0</v>
      </c>
      <c r="Q65" s="260">
        <v>0</v>
      </c>
      <c r="R65" s="260">
        <v>0</v>
      </c>
      <c r="S65" s="260">
        <v>0</v>
      </c>
      <c r="T65" s="260">
        <v>0</v>
      </c>
      <c r="U65" s="260">
        <v>0</v>
      </c>
      <c r="V65" s="260">
        <v>1</v>
      </c>
      <c r="W65" s="260">
        <v>0</v>
      </c>
      <c r="X65" s="260">
        <v>1</v>
      </c>
      <c r="Y65" s="260">
        <v>1</v>
      </c>
      <c r="Z65" s="260">
        <v>1</v>
      </c>
      <c r="AA65" s="260">
        <v>0</v>
      </c>
      <c r="AB65" s="260">
        <v>0</v>
      </c>
      <c r="AC65" s="260">
        <v>0</v>
      </c>
      <c r="AD65" s="260">
        <v>0</v>
      </c>
      <c r="AE65" s="260">
        <v>0</v>
      </c>
      <c r="AF65" s="260">
        <v>0</v>
      </c>
      <c r="AG65" s="260">
        <v>0</v>
      </c>
      <c r="AH65" s="260">
        <v>0</v>
      </c>
      <c r="AI65" s="260">
        <v>0</v>
      </c>
      <c r="AJ65" s="260">
        <v>0</v>
      </c>
      <c r="AK65" s="260">
        <v>0</v>
      </c>
      <c r="AL65" s="260">
        <v>0</v>
      </c>
      <c r="AM65" s="260">
        <v>0</v>
      </c>
      <c r="AN65" s="260">
        <v>0</v>
      </c>
      <c r="AO65" s="260">
        <v>0</v>
      </c>
      <c r="AP65" s="261">
        <v>0</v>
      </c>
      <c r="AQ65" s="260">
        <f t="shared" si="62"/>
        <v>1</v>
      </c>
      <c r="AR65" s="260">
        <f t="shared" si="63"/>
        <v>0</v>
      </c>
      <c r="AS65" s="260">
        <f t="shared" si="64"/>
        <v>0</v>
      </c>
      <c r="AT65" s="260">
        <f t="shared" si="65"/>
        <v>1</v>
      </c>
      <c r="AU65" s="260">
        <f t="shared" si="66"/>
        <v>0</v>
      </c>
      <c r="AV65" s="260">
        <f t="shared" si="67"/>
        <v>0</v>
      </c>
      <c r="AW65" s="259">
        <f t="shared" si="68"/>
        <v>1</v>
      </c>
      <c r="AX65" s="260">
        <f t="shared" si="69"/>
        <v>0</v>
      </c>
      <c r="AY65" s="260">
        <f t="shared" si="70"/>
        <v>1</v>
      </c>
      <c r="AZ65" s="260">
        <f t="shared" si="71"/>
        <v>1</v>
      </c>
      <c r="BA65" s="260">
        <f t="shared" si="72"/>
        <v>1</v>
      </c>
      <c r="BB65" s="260">
        <f t="shared" si="73"/>
        <v>0</v>
      </c>
      <c r="BC65" s="261">
        <f t="shared" si="74"/>
        <v>0</v>
      </c>
      <c r="BD65" s="259">
        <f t="shared" si="75"/>
        <v>1</v>
      </c>
      <c r="BE65" s="260">
        <f t="shared" si="76"/>
        <v>1</v>
      </c>
      <c r="BF65" s="261">
        <f t="shared" si="77"/>
        <v>4</v>
      </c>
      <c r="BG65" s="260">
        <f t="shared" si="78"/>
        <v>2</v>
      </c>
      <c r="BH65" s="260">
        <f t="shared" si="79"/>
        <v>1</v>
      </c>
      <c r="BI65" s="260">
        <f t="shared" si="80"/>
        <v>2</v>
      </c>
      <c r="BJ65" s="260">
        <f t="shared" si="81"/>
        <v>1</v>
      </c>
      <c r="BK65" s="260">
        <f t="shared" si="82"/>
        <v>1</v>
      </c>
      <c r="BL65" s="260">
        <f t="shared" si="83"/>
        <v>0</v>
      </c>
      <c r="BM65" s="260">
        <f t="shared" si="84"/>
        <v>1</v>
      </c>
      <c r="BN65" s="259">
        <v>0</v>
      </c>
      <c r="BO65" s="260">
        <v>1</v>
      </c>
      <c r="BP65" s="261">
        <v>0</v>
      </c>
      <c r="BQ65" s="259" t="s">
        <v>261</v>
      </c>
      <c r="BR65" s="260" t="s">
        <v>262</v>
      </c>
      <c r="BS65" s="260" t="s">
        <v>903</v>
      </c>
      <c r="BT65" s="260">
        <v>44</v>
      </c>
      <c r="BU65" s="260" t="s">
        <v>1101</v>
      </c>
      <c r="BV65" s="260">
        <v>9</v>
      </c>
      <c r="BW65" s="260" t="s">
        <v>45</v>
      </c>
      <c r="BX65" s="261" t="s">
        <v>675</v>
      </c>
      <c r="BY65" s="259">
        <f>VLOOKUP(BW65,PERT_NAT_EQB_2018!$B$4:$G$35,6,FALSE)</f>
        <v>1</v>
      </c>
      <c r="BZ65" s="260">
        <f>VLOOKUP(BW65,PERT_NAT_EQB_2018!$B$4:$G$35,3,FALSE)</f>
        <v>1</v>
      </c>
      <c r="CA65" s="260">
        <f>VLOOKUP(BW65,PERT_NAT_EQB_2018!$B$4:$G$35,4,FALSE)</f>
        <v>1</v>
      </c>
      <c r="CB65" s="260">
        <f>VLOOKUP(BW65,PERT_NAT_EQB_2018!$B$4:$G$35,5,FALSE)</f>
        <v>1</v>
      </c>
      <c r="CC65" s="260">
        <f>VLOOKUP(BW65,PERT_NAT_EQB_2018!$B$4:$G$35,2,FALSE)</f>
        <v>1</v>
      </c>
      <c r="CD65" s="173">
        <v>1</v>
      </c>
      <c r="CE65" s="260">
        <f>VLOOKUP(BQ65,CARACT_PE!$A$1:$N$145,COLUMN(CARACT_PE!N:N),FALSE)</f>
        <v>33</v>
      </c>
      <c r="CF65" s="260">
        <v>0</v>
      </c>
      <c r="CG65" s="259">
        <f>VLOOKUP(BX65,PERT_NAT_EQB_2021!$B$4:$G$81,6,FALSE)</f>
        <v>1</v>
      </c>
      <c r="CH65" s="260">
        <f>VLOOKUP(BX65,PERT_NAT_EQB_2021!$B$4:$G$81,3,FALSE)</f>
        <v>1</v>
      </c>
      <c r="CI65" s="260">
        <f>VLOOKUP(BX65,PERT_NAT_EQB_2021!$B$4:$G$81,4,FALSE)</f>
        <v>1</v>
      </c>
      <c r="CJ65" s="260">
        <f>VLOOKUP(BX65,PERT_NAT_EQB_2021!$B$4:$G$81,5,FALSE)</f>
        <v>1</v>
      </c>
      <c r="CK65" s="260">
        <f>VLOOKUP(BX65,PERT_NAT_EQB_2021!$B$4:$G$81,2,FALSE)</f>
        <v>1</v>
      </c>
      <c r="CL65" s="259">
        <f t="shared" si="85"/>
        <v>1</v>
      </c>
      <c r="CM65" s="260">
        <f t="shared" si="105"/>
        <v>0</v>
      </c>
      <c r="CN65" s="260">
        <f t="shared" si="95"/>
        <v>0</v>
      </c>
      <c r="CO65" s="260">
        <f t="shared" si="96"/>
        <v>0</v>
      </c>
      <c r="CP65" s="260">
        <f t="shared" si="86"/>
        <v>1</v>
      </c>
      <c r="CR65" s="262">
        <v>3</v>
      </c>
      <c r="CS65" s="263">
        <v>1</v>
      </c>
      <c r="CT65" s="262">
        <v>0</v>
      </c>
      <c r="CU65" s="264">
        <v>1</v>
      </c>
      <c r="CV65" s="264">
        <v>1</v>
      </c>
      <c r="CW65" s="263"/>
      <c r="CX65" s="262">
        <v>1</v>
      </c>
      <c r="CY65" s="264" t="str">
        <f t="shared" si="87"/>
        <v/>
      </c>
      <c r="CZ65" s="264">
        <v>1</v>
      </c>
      <c r="DA65" s="264"/>
      <c r="DB65" s="264">
        <v>1</v>
      </c>
      <c r="DC65" s="264">
        <v>1</v>
      </c>
      <c r="DD65" s="264">
        <v>1</v>
      </c>
      <c r="DE65" s="209">
        <v>1</v>
      </c>
      <c r="DF65" s="264"/>
      <c r="DG65" s="264"/>
      <c r="DH65" s="262"/>
      <c r="DI65" s="264" t="str">
        <f t="shared" si="88"/>
        <v/>
      </c>
      <c r="DJ65" s="264"/>
      <c r="DK65" s="264"/>
      <c r="DL65" s="264"/>
      <c r="DM65" s="264"/>
      <c r="DN65" s="264"/>
      <c r="DO65" s="264"/>
      <c r="DP65" s="264"/>
      <c r="DQ65" s="264"/>
      <c r="DR65" s="262"/>
      <c r="DS65" s="264" t="str">
        <f t="shared" si="106"/>
        <v/>
      </c>
      <c r="DT65" s="264"/>
      <c r="DU65" s="264"/>
      <c r="DV65" s="264"/>
      <c r="DW65" s="264"/>
      <c r="DX65" s="264"/>
      <c r="DY65" s="264"/>
      <c r="DZ65" s="264"/>
      <c r="EA65" s="264"/>
      <c r="EB65" s="262">
        <v>1</v>
      </c>
      <c r="EC65" s="264" t="str">
        <f t="shared" si="107"/>
        <v/>
      </c>
      <c r="ED65" s="264">
        <v>1</v>
      </c>
      <c r="EE65" s="264"/>
      <c r="EF65" s="264">
        <v>1</v>
      </c>
      <c r="EG65" s="264">
        <v>1</v>
      </c>
      <c r="EH65" s="264">
        <v>1</v>
      </c>
      <c r="EI65" s="264">
        <v>1</v>
      </c>
      <c r="EJ65" s="264"/>
      <c r="EK65" s="264"/>
      <c r="EL65" s="262"/>
      <c r="EM65" s="264" t="str">
        <f t="shared" si="112"/>
        <v/>
      </c>
      <c r="EN65" s="264"/>
      <c r="EO65" s="264"/>
      <c r="EP65" s="264"/>
      <c r="EQ65" s="264"/>
      <c r="ER65" s="264"/>
      <c r="ES65" s="264"/>
      <c r="ET65" s="264"/>
      <c r="EU65" s="264"/>
      <c r="EV65" s="262"/>
      <c r="EW65" s="264" t="str">
        <f t="shared" si="113"/>
        <v/>
      </c>
      <c r="EX65" s="264"/>
      <c r="EY65" s="264"/>
      <c r="EZ65" s="264"/>
      <c r="FA65" s="264"/>
      <c r="FB65" s="264"/>
      <c r="FC65" s="264"/>
      <c r="FD65" s="264"/>
      <c r="FE65" s="264"/>
      <c r="FF65" s="265">
        <f t="shared" si="108"/>
        <v>1</v>
      </c>
      <c r="FG65" s="264">
        <f t="shared" si="109"/>
        <v>0</v>
      </c>
      <c r="FH65" s="264">
        <f t="shared" si="110"/>
        <v>0</v>
      </c>
      <c r="FI65" s="264">
        <f t="shared" si="111"/>
        <v>1</v>
      </c>
      <c r="FJ65" s="264">
        <f t="shared" si="114"/>
        <v>0</v>
      </c>
      <c r="FK65" s="264">
        <f t="shared" si="115"/>
        <v>0</v>
      </c>
      <c r="FL65" s="264">
        <v>2</v>
      </c>
      <c r="FM65" s="264">
        <v>2</v>
      </c>
      <c r="FN65" s="264">
        <v>1</v>
      </c>
      <c r="FO65" s="264">
        <v>2</v>
      </c>
      <c r="FP65" s="264">
        <v>2</v>
      </c>
      <c r="FQ65" s="264">
        <v>2</v>
      </c>
      <c r="FR65" s="264">
        <v>1</v>
      </c>
      <c r="FS65" s="264">
        <v>1</v>
      </c>
      <c r="FT65" s="264"/>
      <c r="FU65" s="264"/>
      <c r="FV65" s="264"/>
      <c r="FW65" s="264"/>
      <c r="FX65" s="264"/>
      <c r="FY65" s="264"/>
      <c r="FZ65" s="264">
        <f t="shared" si="116"/>
        <v>2</v>
      </c>
      <c r="GA65" s="264">
        <f t="shared" si="117"/>
        <v>0</v>
      </c>
      <c r="GB65" s="264">
        <f t="shared" si="118"/>
        <v>0</v>
      </c>
      <c r="GC65" s="264">
        <f t="shared" si="119"/>
        <v>2</v>
      </c>
      <c r="GD65" s="264">
        <f t="shared" si="120"/>
        <v>2</v>
      </c>
      <c r="GE65" s="264">
        <f t="shared" si="121"/>
        <v>2</v>
      </c>
      <c r="GF65" s="264">
        <f t="shared" si="100"/>
        <v>2</v>
      </c>
      <c r="GG65" s="264">
        <f t="shared" si="101"/>
        <v>0</v>
      </c>
      <c r="GH65" s="264">
        <f t="shared" si="102"/>
        <v>0</v>
      </c>
      <c r="GI65" s="78"/>
      <c r="GJ65" s="78"/>
      <c r="GK65" s="75" t="s">
        <v>1108</v>
      </c>
      <c r="GL65" s="259">
        <v>4</v>
      </c>
      <c r="GM65" s="260">
        <v>1</v>
      </c>
      <c r="GN65" s="260">
        <v>1</v>
      </c>
      <c r="GO65" s="260">
        <v>1</v>
      </c>
      <c r="GP65" s="260">
        <v>1</v>
      </c>
      <c r="GQ65" s="260">
        <v>1</v>
      </c>
      <c r="GR65" s="260">
        <v>1</v>
      </c>
      <c r="GS65" s="260">
        <v>1</v>
      </c>
      <c r="GZ65" s="260" t="str">
        <f>VLOOKUP(BQ65,CARACT_PE!$A$2:$H$145,8,0)</f>
        <v>MEFM</v>
      </c>
    </row>
    <row r="66" spans="1:208" s="260" customFormat="1" ht="12.75" customHeight="1" x14ac:dyDescent="0.2">
      <c r="A66" s="259">
        <v>0</v>
      </c>
      <c r="B66" s="260">
        <v>0</v>
      </c>
      <c r="C66" s="260">
        <v>0</v>
      </c>
      <c r="D66" s="260">
        <v>0</v>
      </c>
      <c r="E66" s="260">
        <v>0</v>
      </c>
      <c r="F66" s="260">
        <v>0</v>
      </c>
      <c r="G66" s="260">
        <v>0</v>
      </c>
      <c r="H66" s="260">
        <v>1</v>
      </c>
      <c r="I66" s="260">
        <v>0</v>
      </c>
      <c r="J66" s="260">
        <v>1</v>
      </c>
      <c r="K66" s="260">
        <v>0</v>
      </c>
      <c r="L66" s="260">
        <v>0</v>
      </c>
      <c r="M66" s="260">
        <v>1</v>
      </c>
      <c r="N66" s="260">
        <v>1</v>
      </c>
      <c r="O66" s="260">
        <v>0</v>
      </c>
      <c r="P66" s="260">
        <v>0</v>
      </c>
      <c r="Q66" s="260">
        <v>0</v>
      </c>
      <c r="R66" s="260">
        <v>0</v>
      </c>
      <c r="S66" s="260">
        <v>0</v>
      </c>
      <c r="T66" s="260">
        <v>0</v>
      </c>
      <c r="U66" s="260">
        <v>0</v>
      </c>
      <c r="V66" s="260">
        <v>0</v>
      </c>
      <c r="W66" s="260">
        <v>0</v>
      </c>
      <c r="X66" s="260">
        <v>0</v>
      </c>
      <c r="Y66" s="260">
        <v>0</v>
      </c>
      <c r="Z66" s="260">
        <v>0</v>
      </c>
      <c r="AA66" s="260">
        <v>0</v>
      </c>
      <c r="AB66" s="260">
        <v>0</v>
      </c>
      <c r="AC66" s="260">
        <v>1</v>
      </c>
      <c r="AD66" s="260">
        <v>0</v>
      </c>
      <c r="AE66" s="260">
        <v>1</v>
      </c>
      <c r="AF66" s="260">
        <v>1</v>
      </c>
      <c r="AG66" s="260">
        <v>0</v>
      </c>
      <c r="AH66" s="260">
        <v>0</v>
      </c>
      <c r="AI66" s="260">
        <v>0</v>
      </c>
      <c r="AJ66" s="260">
        <v>0</v>
      </c>
      <c r="AK66" s="260">
        <v>0</v>
      </c>
      <c r="AL66" s="260">
        <v>0</v>
      </c>
      <c r="AM66" s="260">
        <v>0</v>
      </c>
      <c r="AN66" s="260">
        <v>0</v>
      </c>
      <c r="AO66" s="260">
        <v>0</v>
      </c>
      <c r="AP66" s="261">
        <v>0</v>
      </c>
      <c r="AQ66" s="260">
        <f t="shared" ref="AQ66:AQ97" si="122">MAX(A66:E66)</f>
        <v>0</v>
      </c>
      <c r="AR66" s="260">
        <f t="shared" ref="AR66:AR97" si="123">MAX(H66:L66)</f>
        <v>1</v>
      </c>
      <c r="AS66" s="260">
        <f t="shared" ref="AS66:AS97" si="124">MAX(O66:S66)</f>
        <v>0</v>
      </c>
      <c r="AT66" s="260">
        <f t="shared" ref="AT66:AT97" si="125">MAX(V66:Z66)</f>
        <v>0</v>
      </c>
      <c r="AU66" s="260">
        <f t="shared" ref="AU66:AU97" si="126">MAX(AC66:AG66)</f>
        <v>1</v>
      </c>
      <c r="AV66" s="260">
        <f t="shared" ref="AV66:AV97" si="127">MAX(AJ66:AN66)</f>
        <v>0</v>
      </c>
      <c r="AW66" s="259">
        <f t="shared" ref="AW66:AW97" si="128">SUM(O66+V66+AC66+AJ66)</f>
        <v>1</v>
      </c>
      <c r="AX66" s="260">
        <f t="shared" ref="AX66:AX97" si="129">SUM(P66+W66+AD66+AK66)</f>
        <v>0</v>
      </c>
      <c r="AY66" s="260">
        <f t="shared" ref="AY66:AY97" si="130">SUM(Q66+X66+AE66+AL66)</f>
        <v>1</v>
      </c>
      <c r="AZ66" s="260">
        <f t="shared" ref="AZ66:AZ97" si="131">SUM(R66+Y66+AF66+AM66)</f>
        <v>1</v>
      </c>
      <c r="BA66" s="260">
        <f t="shared" ref="BA66:BA97" si="132">SUM(S66+Z66+AG66+AN66)</f>
        <v>0</v>
      </c>
      <c r="BB66" s="260">
        <f t="shared" ref="BB66:BB97" si="133">SUM(T66+AA66+AH66+AO66)</f>
        <v>0</v>
      </c>
      <c r="BC66" s="261">
        <f t="shared" ref="BC66:BC97" si="134">SUM(U66+AB66+AI66+AP66)</f>
        <v>0</v>
      </c>
      <c r="BD66" s="259">
        <f t="shared" ref="BD66:BD97" si="135">MAX(AW66:BC66)</f>
        <v>1</v>
      </c>
      <c r="BE66" s="260">
        <f t="shared" ref="BE66:BE97" si="136">SUM(AS66:AV66)</f>
        <v>1</v>
      </c>
      <c r="BF66" s="261">
        <f t="shared" ref="BF66:BF97" si="137">SUM(AW66:BC66)</f>
        <v>3</v>
      </c>
      <c r="BG66" s="260">
        <f t="shared" ref="BG66:BG97" si="138">SUM(A66,H66,O66,V66,AC66,AJ66)</f>
        <v>2</v>
      </c>
      <c r="BH66" s="260">
        <f t="shared" ref="BH66:BH97" si="139">SUM(B66,I66,P66,W66,AD66,AK66)</f>
        <v>0</v>
      </c>
      <c r="BI66" s="260">
        <f t="shared" ref="BI66:BI97" si="140">SUM(C66,J66,Q66,X66,AE66,AL66)</f>
        <v>2</v>
      </c>
      <c r="BJ66" s="260">
        <f t="shared" ref="BJ66:BJ97" si="141">SUM(D66,K66,R66,Y66,AF66,AM66)</f>
        <v>1</v>
      </c>
      <c r="BK66" s="260">
        <f t="shared" ref="BK66:BK97" si="142">SUM(E66,L66,S66,Z66,AG66,AN66)</f>
        <v>0</v>
      </c>
      <c r="BL66" s="260">
        <f t="shared" ref="BL66:BL97" si="143">SUM(F66,M66,T66,AA66,AH66,AO66)</f>
        <v>1</v>
      </c>
      <c r="BM66" s="260">
        <f t="shared" ref="BM66:BM97" si="144">SUM(G66,N66,U66,AB66,AI66,AP66)</f>
        <v>1</v>
      </c>
      <c r="BN66" s="259">
        <v>0</v>
      </c>
      <c r="BO66" s="260">
        <v>0</v>
      </c>
      <c r="BP66" s="261">
        <v>1</v>
      </c>
      <c r="BQ66" s="259" t="s">
        <v>264</v>
      </c>
      <c r="BR66" s="260" t="s">
        <v>265</v>
      </c>
      <c r="BS66" s="260" t="s">
        <v>904</v>
      </c>
      <c r="BT66" s="260">
        <v>44</v>
      </c>
      <c r="BU66" s="260" t="s">
        <v>1101</v>
      </c>
      <c r="BV66" s="260">
        <v>9</v>
      </c>
      <c r="BW66" s="260" t="s">
        <v>45</v>
      </c>
      <c r="BX66" s="261" t="s">
        <v>674</v>
      </c>
      <c r="BY66" s="259">
        <f>VLOOKUP(BW66,PERT_NAT_EQB_2018!$B$4:$G$35,6,FALSE)</f>
        <v>1</v>
      </c>
      <c r="BZ66" s="260">
        <f>VLOOKUP(BW66,PERT_NAT_EQB_2018!$B$4:$G$35,3,FALSE)</f>
        <v>1</v>
      </c>
      <c r="CA66" s="260">
        <f>VLOOKUP(BW66,PERT_NAT_EQB_2018!$B$4:$G$35,4,FALSE)</f>
        <v>1</v>
      </c>
      <c r="CB66" s="260">
        <f>VLOOKUP(BW66,PERT_NAT_EQB_2018!$B$4:$G$35,5,FALSE)</f>
        <v>1</v>
      </c>
      <c r="CC66" s="260">
        <f>VLOOKUP(BW66,PERT_NAT_EQB_2018!$B$4:$G$35,2,FALSE)</f>
        <v>1</v>
      </c>
      <c r="CD66" s="173">
        <v>1</v>
      </c>
      <c r="CE66" s="260">
        <f>VLOOKUP(BQ66,CARACT_PE!$A$1:$N$145,COLUMN(CARACT_PE!N:N),FALSE)</f>
        <v>42</v>
      </c>
      <c r="CF66" s="260">
        <v>0</v>
      </c>
      <c r="CG66" s="259">
        <f>VLOOKUP(BX66,PERT_NAT_EQB_2021!$B$4:$G$81,6,FALSE)</f>
        <v>1</v>
      </c>
      <c r="CH66" s="260">
        <f>VLOOKUP(BX66,PERT_NAT_EQB_2021!$B$4:$G$81,3,FALSE)</f>
        <v>1</v>
      </c>
      <c r="CI66" s="260">
        <f>VLOOKUP(BX66,PERT_NAT_EQB_2021!$B$4:$G$81,4,FALSE)</f>
        <v>1</v>
      </c>
      <c r="CJ66" s="260">
        <f>VLOOKUP(BX66,PERT_NAT_EQB_2021!$B$4:$G$81,5,FALSE)</f>
        <v>1</v>
      </c>
      <c r="CK66" s="260">
        <f>VLOOKUP(BX66,PERT_NAT_EQB_2021!$B$4:$G$81,2,FALSE)</f>
        <v>1</v>
      </c>
      <c r="CL66" s="259">
        <f t="shared" ref="CL66:CL97" si="145">CG66</f>
        <v>1</v>
      </c>
      <c r="CM66" s="260">
        <f t="shared" si="105"/>
        <v>0</v>
      </c>
      <c r="CN66" s="260">
        <f t="shared" si="95"/>
        <v>0</v>
      </c>
      <c r="CO66" s="260">
        <f t="shared" si="96"/>
        <v>0</v>
      </c>
      <c r="CP66" s="260">
        <f t="shared" ref="CP66:CP97" si="146">CK66</f>
        <v>1</v>
      </c>
      <c r="CR66" s="262">
        <v>3</v>
      </c>
      <c r="CS66" s="263">
        <v>1</v>
      </c>
      <c r="CT66" s="262">
        <v>0</v>
      </c>
      <c r="CU66" s="264">
        <v>1</v>
      </c>
      <c r="CV66" s="264">
        <v>1</v>
      </c>
      <c r="CW66" s="263"/>
      <c r="CX66" s="262"/>
      <c r="CY66" s="264" t="str">
        <f t="shared" ref="CY66:CY97" si="147">IF(AND(CT66=1,CX66=1),1,"")</f>
        <v/>
      </c>
      <c r="CZ66" s="264"/>
      <c r="DA66" s="264"/>
      <c r="DB66" s="264"/>
      <c r="DC66" s="264"/>
      <c r="DD66" s="264"/>
      <c r="DE66" s="264"/>
      <c r="DF66" s="264"/>
      <c r="DG66" s="264"/>
      <c r="DH66" s="262">
        <v>1</v>
      </c>
      <c r="DI66" s="264" t="str">
        <f t="shared" ref="DI66:DI97" si="148">IF(AND(CT66=1,DH66=1),1,"")</f>
        <v/>
      </c>
      <c r="DJ66" s="264">
        <v>1</v>
      </c>
      <c r="DK66" s="188">
        <v>0</v>
      </c>
      <c r="DL66" s="264">
        <v>1</v>
      </c>
      <c r="DM66" s="264">
        <v>1</v>
      </c>
      <c r="DN66" s="264"/>
      <c r="DO66" s="264"/>
      <c r="DP66" s="264">
        <v>1</v>
      </c>
      <c r="DQ66" s="264"/>
      <c r="DR66" s="262"/>
      <c r="DS66" s="264" t="str">
        <f t="shared" si="106"/>
        <v/>
      </c>
      <c r="DT66" s="264"/>
      <c r="DU66" s="264"/>
      <c r="DV66" s="264"/>
      <c r="DW66" s="264"/>
      <c r="DX66" s="264">
        <v>1</v>
      </c>
      <c r="DY66" s="264"/>
      <c r="DZ66" s="264"/>
      <c r="EA66" s="264"/>
      <c r="EB66" s="262"/>
      <c r="EC66" s="264" t="str">
        <f t="shared" si="107"/>
        <v/>
      </c>
      <c r="ED66" s="264"/>
      <c r="EE66" s="264"/>
      <c r="EF66" s="264"/>
      <c r="EG66" s="264"/>
      <c r="EH66" s="264"/>
      <c r="EI66" s="264"/>
      <c r="EJ66" s="264"/>
      <c r="EK66" s="264"/>
      <c r="EL66" s="262">
        <v>1</v>
      </c>
      <c r="EM66" s="264" t="str">
        <f t="shared" si="112"/>
        <v/>
      </c>
      <c r="EN66" s="264">
        <v>1</v>
      </c>
      <c r="EO66" s="264"/>
      <c r="EP66" s="264">
        <v>1</v>
      </c>
      <c r="EQ66" s="264">
        <v>1</v>
      </c>
      <c r="ER66" s="264">
        <v>1</v>
      </c>
      <c r="ES66" s="264"/>
      <c r="ET66" s="264"/>
      <c r="EU66" s="264"/>
      <c r="EV66" s="262"/>
      <c r="EW66" s="264" t="str">
        <f t="shared" si="113"/>
        <v/>
      </c>
      <c r="EX66" s="264"/>
      <c r="EY66" s="264"/>
      <c r="EZ66" s="264"/>
      <c r="FA66" s="264"/>
      <c r="FB66" s="264"/>
      <c r="FC66" s="264"/>
      <c r="FD66" s="264"/>
      <c r="FE66" s="264"/>
      <c r="FF66" s="265">
        <f t="shared" si="108"/>
        <v>0</v>
      </c>
      <c r="FG66" s="264">
        <f t="shared" si="109"/>
        <v>1</v>
      </c>
      <c r="FH66" s="264">
        <f t="shared" si="110"/>
        <v>1</v>
      </c>
      <c r="FI66" s="264">
        <f t="shared" si="111"/>
        <v>0</v>
      </c>
      <c r="FJ66" s="264">
        <f t="shared" si="114"/>
        <v>0</v>
      </c>
      <c r="FK66" s="264">
        <f t="shared" si="115"/>
        <v>0</v>
      </c>
      <c r="FL66" s="264">
        <v>2</v>
      </c>
      <c r="FM66" s="264">
        <v>2</v>
      </c>
      <c r="FN66" s="264">
        <v>1</v>
      </c>
      <c r="FO66" s="264">
        <v>2</v>
      </c>
      <c r="FP66" s="264">
        <v>2</v>
      </c>
      <c r="FQ66" s="264">
        <v>2</v>
      </c>
      <c r="FR66" s="264">
        <v>1</v>
      </c>
      <c r="FS66" s="264">
        <v>1</v>
      </c>
      <c r="FT66" s="264"/>
      <c r="FU66" s="264"/>
      <c r="FV66" s="264"/>
      <c r="FW66" s="264"/>
      <c r="FX66" s="264"/>
      <c r="FY66" s="264"/>
      <c r="FZ66" s="264">
        <f t="shared" si="116"/>
        <v>2</v>
      </c>
      <c r="GA66" s="264">
        <f t="shared" si="117"/>
        <v>0</v>
      </c>
      <c r="GB66" s="264">
        <f t="shared" si="118"/>
        <v>0</v>
      </c>
      <c r="GC66" s="264">
        <f t="shared" si="119"/>
        <v>2</v>
      </c>
      <c r="GD66" s="264">
        <f t="shared" si="120"/>
        <v>2</v>
      </c>
      <c r="GE66" s="264">
        <f t="shared" si="121"/>
        <v>2</v>
      </c>
      <c r="GF66" s="264">
        <f t="shared" si="100"/>
        <v>0</v>
      </c>
      <c r="GG66" s="264">
        <f t="shared" si="101"/>
        <v>1</v>
      </c>
      <c r="GH66" s="264">
        <f t="shared" si="102"/>
        <v>0</v>
      </c>
      <c r="GI66" s="78"/>
      <c r="GJ66" s="78"/>
      <c r="GK66" s="75"/>
      <c r="GL66" s="259">
        <v>4</v>
      </c>
      <c r="GM66" s="260">
        <v>1</v>
      </c>
      <c r="GN66" s="260">
        <v>1</v>
      </c>
      <c r="GO66" s="260">
        <v>1</v>
      </c>
      <c r="GP66" s="260">
        <v>1</v>
      </c>
      <c r="GQ66" s="260">
        <v>1</v>
      </c>
      <c r="GR66" s="260">
        <v>1</v>
      </c>
      <c r="GS66" s="260">
        <v>1</v>
      </c>
      <c r="GZ66" s="260" t="str">
        <f>VLOOKUP(BQ66,CARACT_PE!$A$2:$H$145,8,0)</f>
        <v>MEFM</v>
      </c>
    </row>
    <row r="67" spans="1:208" s="260" customFormat="1" ht="12.75" customHeight="1" x14ac:dyDescent="0.2">
      <c r="A67" s="259">
        <v>1</v>
      </c>
      <c r="C67" s="260">
        <v>1</v>
      </c>
      <c r="D67" s="260">
        <v>1</v>
      </c>
      <c r="E67" s="260">
        <v>0</v>
      </c>
      <c r="F67" s="260">
        <v>0</v>
      </c>
      <c r="G67" s="260">
        <v>0</v>
      </c>
      <c r="H67" s="260">
        <v>0</v>
      </c>
      <c r="I67" s="260">
        <v>0</v>
      </c>
      <c r="J67" s="260">
        <v>0</v>
      </c>
      <c r="K67" s="260">
        <v>0</v>
      </c>
      <c r="L67" s="260">
        <v>0</v>
      </c>
      <c r="M67" s="260">
        <v>0</v>
      </c>
      <c r="N67" s="260">
        <v>0</v>
      </c>
      <c r="O67" s="260">
        <v>0</v>
      </c>
      <c r="P67" s="260">
        <v>0</v>
      </c>
      <c r="Q67" s="260">
        <v>0</v>
      </c>
      <c r="R67" s="260">
        <v>0</v>
      </c>
      <c r="S67" s="260">
        <v>0</v>
      </c>
      <c r="T67" s="260">
        <v>0</v>
      </c>
      <c r="U67" s="260">
        <v>0</v>
      </c>
      <c r="V67" s="260">
        <v>1</v>
      </c>
      <c r="W67" s="260">
        <v>0</v>
      </c>
      <c r="X67" s="260">
        <v>1</v>
      </c>
      <c r="Y67" s="260">
        <v>1</v>
      </c>
      <c r="Z67" s="260">
        <v>1</v>
      </c>
      <c r="AA67" s="260">
        <v>0</v>
      </c>
      <c r="AB67" s="260">
        <v>0</v>
      </c>
      <c r="AC67" s="260">
        <v>0</v>
      </c>
      <c r="AD67" s="260">
        <v>0</v>
      </c>
      <c r="AE67" s="260">
        <v>0</v>
      </c>
      <c r="AF67" s="260">
        <v>0</v>
      </c>
      <c r="AG67" s="260">
        <v>0</v>
      </c>
      <c r="AH67" s="260">
        <v>0</v>
      </c>
      <c r="AI67" s="260">
        <v>0</v>
      </c>
      <c r="AJ67" s="260">
        <v>0</v>
      </c>
      <c r="AK67" s="260">
        <v>0</v>
      </c>
      <c r="AL67" s="260">
        <v>0</v>
      </c>
      <c r="AM67" s="260">
        <v>0</v>
      </c>
      <c r="AN67" s="260">
        <v>0</v>
      </c>
      <c r="AO67" s="260">
        <v>0</v>
      </c>
      <c r="AP67" s="261">
        <v>0</v>
      </c>
      <c r="AQ67" s="260">
        <f t="shared" si="122"/>
        <v>1</v>
      </c>
      <c r="AR67" s="260">
        <f t="shared" si="123"/>
        <v>0</v>
      </c>
      <c r="AS67" s="260">
        <f t="shared" si="124"/>
        <v>0</v>
      </c>
      <c r="AT67" s="260">
        <f t="shared" si="125"/>
        <v>1</v>
      </c>
      <c r="AU67" s="260">
        <f t="shared" si="126"/>
        <v>0</v>
      </c>
      <c r="AV67" s="260">
        <f t="shared" si="127"/>
        <v>0</v>
      </c>
      <c r="AW67" s="259">
        <f t="shared" si="128"/>
        <v>1</v>
      </c>
      <c r="AX67" s="260">
        <f t="shared" si="129"/>
        <v>0</v>
      </c>
      <c r="AY67" s="260">
        <f t="shared" si="130"/>
        <v>1</v>
      </c>
      <c r="AZ67" s="260">
        <f t="shared" si="131"/>
        <v>1</v>
      </c>
      <c r="BA67" s="260">
        <f t="shared" si="132"/>
        <v>1</v>
      </c>
      <c r="BB67" s="260">
        <f t="shared" si="133"/>
        <v>0</v>
      </c>
      <c r="BC67" s="261">
        <f t="shared" si="134"/>
        <v>0</v>
      </c>
      <c r="BD67" s="259">
        <f t="shared" si="135"/>
        <v>1</v>
      </c>
      <c r="BE67" s="260">
        <f t="shared" si="136"/>
        <v>1</v>
      </c>
      <c r="BF67" s="261">
        <f t="shared" si="137"/>
        <v>4</v>
      </c>
      <c r="BG67" s="260">
        <f t="shared" si="138"/>
        <v>2</v>
      </c>
      <c r="BH67" s="260">
        <f t="shared" si="139"/>
        <v>0</v>
      </c>
      <c r="BI67" s="260">
        <f t="shared" si="140"/>
        <v>2</v>
      </c>
      <c r="BJ67" s="260">
        <f t="shared" si="141"/>
        <v>2</v>
      </c>
      <c r="BK67" s="260">
        <f t="shared" si="142"/>
        <v>1</v>
      </c>
      <c r="BL67" s="260">
        <f t="shared" si="143"/>
        <v>0</v>
      </c>
      <c r="BM67" s="260">
        <f t="shared" si="144"/>
        <v>0</v>
      </c>
      <c r="BN67" s="259">
        <v>1</v>
      </c>
      <c r="BO67" s="260">
        <v>1</v>
      </c>
      <c r="BP67" s="261">
        <v>0</v>
      </c>
      <c r="BQ67" s="259" t="s">
        <v>266</v>
      </c>
      <c r="BR67" s="260" t="s">
        <v>267</v>
      </c>
      <c r="BS67" s="260" t="s">
        <v>905</v>
      </c>
      <c r="BT67" s="260">
        <v>44</v>
      </c>
      <c r="BU67" s="260" t="s">
        <v>1101</v>
      </c>
      <c r="BV67" s="260">
        <v>9</v>
      </c>
      <c r="BW67" s="260" t="s">
        <v>268</v>
      </c>
      <c r="BX67" s="261" t="s">
        <v>683</v>
      </c>
      <c r="BY67" s="259">
        <f>VLOOKUP(BW67,PERT_NAT_EQB_2018!$B$4:$G$35,6,FALSE)</f>
        <v>1</v>
      </c>
      <c r="BZ67" s="260">
        <f>VLOOKUP(BW67,PERT_NAT_EQB_2018!$B$4:$G$35,3,FALSE)</f>
        <v>1</v>
      </c>
      <c r="CA67" s="260">
        <f>VLOOKUP(BW67,PERT_NAT_EQB_2018!$B$4:$G$35,4,FALSE)</f>
        <v>1</v>
      </c>
      <c r="CB67" s="260">
        <f>VLOOKUP(BW67,PERT_NAT_EQB_2018!$B$4:$G$35,5,FALSE)</f>
        <v>1</v>
      </c>
      <c r="CC67" s="260">
        <f>VLOOKUP(BW67,PERT_NAT_EQB_2018!$B$4:$G$35,2,FALSE)</f>
        <v>1</v>
      </c>
      <c r="CD67" s="259">
        <v>0</v>
      </c>
      <c r="CE67" s="260">
        <v>173</v>
      </c>
      <c r="CF67" s="260">
        <v>0</v>
      </c>
      <c r="CG67" s="259">
        <f>VLOOKUP(BX67,PERT_NAT_EQB_2021!$B$4:$G$81,6,FALSE)</f>
        <v>1</v>
      </c>
      <c r="CH67" s="260">
        <f>VLOOKUP(BX67,PERT_NAT_EQB_2021!$B$4:$G$81,3,FALSE)</f>
        <v>1</v>
      </c>
      <c r="CI67" s="260">
        <f>VLOOKUP(BX67,PERT_NAT_EQB_2021!$B$4:$G$81,4,FALSE)</f>
        <v>1</v>
      </c>
      <c r="CJ67" s="260">
        <f>VLOOKUP(BX67,PERT_NAT_EQB_2021!$B$4:$G$81,5,FALSE)</f>
        <v>1</v>
      </c>
      <c r="CK67" s="260">
        <f>VLOOKUP(BX67,PERT_NAT_EQB_2021!$B$4:$G$81,2,FALSE)</f>
        <v>1</v>
      </c>
      <c r="CL67" s="259">
        <f t="shared" si="145"/>
        <v>1</v>
      </c>
      <c r="CM67" s="260">
        <f t="shared" si="105"/>
        <v>1</v>
      </c>
      <c r="CN67" s="260">
        <f t="shared" si="95"/>
        <v>1</v>
      </c>
      <c r="CO67" s="260">
        <f t="shared" si="96"/>
        <v>1</v>
      </c>
      <c r="CP67" s="260">
        <f t="shared" si="146"/>
        <v>1</v>
      </c>
      <c r="CR67" s="262">
        <v>4</v>
      </c>
      <c r="CS67" s="263">
        <v>1</v>
      </c>
      <c r="CT67" s="262">
        <v>1</v>
      </c>
      <c r="CU67" s="264">
        <v>1</v>
      </c>
      <c r="CV67" s="264"/>
      <c r="CW67" s="263"/>
      <c r="CX67" s="262">
        <v>1</v>
      </c>
      <c r="CY67" s="264">
        <f t="shared" si="147"/>
        <v>1</v>
      </c>
      <c r="CZ67" s="264">
        <v>1</v>
      </c>
      <c r="DA67" s="264"/>
      <c r="DB67" s="264">
        <v>1</v>
      </c>
      <c r="DC67" s="264">
        <v>1</v>
      </c>
      <c r="DD67" s="264">
        <v>1</v>
      </c>
      <c r="DE67" s="211" t="s">
        <v>1170</v>
      </c>
      <c r="DF67" s="264"/>
      <c r="DG67" s="264"/>
      <c r="DH67" s="262"/>
      <c r="DI67" s="264" t="str">
        <f t="shared" si="148"/>
        <v/>
      </c>
      <c r="DJ67" s="264"/>
      <c r="DK67" s="264"/>
      <c r="DL67" s="264"/>
      <c r="DM67" s="264"/>
      <c r="DN67" s="264"/>
      <c r="DO67" s="264"/>
      <c r="DP67" s="264"/>
      <c r="DQ67" s="264">
        <v>1</v>
      </c>
      <c r="DR67" s="262"/>
      <c r="DS67" s="264" t="str">
        <f t="shared" si="106"/>
        <v/>
      </c>
      <c r="DT67" s="264"/>
      <c r="DU67" s="264"/>
      <c r="DV67" s="264"/>
      <c r="DW67" s="264"/>
      <c r="DX67" s="264"/>
      <c r="DY67" s="264"/>
      <c r="DZ67" s="201" t="s">
        <v>1169</v>
      </c>
      <c r="EA67" s="264"/>
      <c r="EB67" s="262">
        <v>1</v>
      </c>
      <c r="EC67" s="264">
        <f t="shared" si="107"/>
        <v>1</v>
      </c>
      <c r="ED67" s="264">
        <v>1</v>
      </c>
      <c r="EE67" s="264"/>
      <c r="EF67" s="264">
        <v>1</v>
      </c>
      <c r="EG67" s="264">
        <v>1</v>
      </c>
      <c r="EH67" s="264">
        <v>1</v>
      </c>
      <c r="EI67" s="264">
        <v>1</v>
      </c>
      <c r="EJ67" s="264"/>
      <c r="EK67" s="264"/>
      <c r="EL67" s="262"/>
      <c r="EM67" s="264" t="str">
        <f t="shared" si="112"/>
        <v/>
      </c>
      <c r="EN67" s="264"/>
      <c r="EO67" s="264"/>
      <c r="EP67" s="264"/>
      <c r="EQ67" s="264"/>
      <c r="ER67" s="264"/>
      <c r="ES67" s="264"/>
      <c r="ET67" s="264"/>
      <c r="EU67" s="264"/>
      <c r="EV67" s="262"/>
      <c r="EW67" s="264" t="str">
        <f t="shared" si="113"/>
        <v/>
      </c>
      <c r="EX67" s="264"/>
      <c r="EY67" s="264"/>
      <c r="EZ67" s="264"/>
      <c r="FA67" s="264"/>
      <c r="FB67" s="264"/>
      <c r="FC67" s="264"/>
      <c r="FD67" s="264"/>
      <c r="FE67" s="264"/>
      <c r="FF67" s="265">
        <f t="shared" si="108"/>
        <v>1</v>
      </c>
      <c r="FG67" s="264">
        <f t="shared" si="109"/>
        <v>0</v>
      </c>
      <c r="FH67" s="264">
        <f t="shared" si="110"/>
        <v>0</v>
      </c>
      <c r="FI67" s="264">
        <f t="shared" si="111"/>
        <v>1</v>
      </c>
      <c r="FJ67" s="264">
        <f t="shared" si="114"/>
        <v>0</v>
      </c>
      <c r="FK67" s="264">
        <f t="shared" si="115"/>
        <v>0</v>
      </c>
      <c r="FL67" s="264">
        <v>2</v>
      </c>
      <c r="FM67" s="264">
        <v>2</v>
      </c>
      <c r="FN67" s="264">
        <v>1</v>
      </c>
      <c r="FO67" s="264">
        <v>2</v>
      </c>
      <c r="FP67" s="264">
        <v>2</v>
      </c>
      <c r="FQ67" s="264">
        <v>2</v>
      </c>
      <c r="FR67" s="264">
        <v>1</v>
      </c>
      <c r="FS67" s="264">
        <v>1</v>
      </c>
      <c r="FT67" s="264">
        <v>1</v>
      </c>
      <c r="FU67" s="264">
        <v>1</v>
      </c>
      <c r="FV67" s="264"/>
      <c r="FW67" s="264"/>
      <c r="FX67" s="264">
        <v>1</v>
      </c>
      <c r="FY67" s="264">
        <v>1</v>
      </c>
      <c r="FZ67" s="264">
        <f t="shared" si="116"/>
        <v>2</v>
      </c>
      <c r="GA67" s="264">
        <f t="shared" si="117"/>
        <v>2</v>
      </c>
      <c r="GB67" s="264">
        <f t="shared" si="118"/>
        <v>0</v>
      </c>
      <c r="GC67" s="264">
        <f t="shared" si="119"/>
        <v>2</v>
      </c>
      <c r="GD67" s="264">
        <f t="shared" si="120"/>
        <v>2</v>
      </c>
      <c r="GE67" s="264">
        <f t="shared" si="121"/>
        <v>2</v>
      </c>
      <c r="GF67" s="264">
        <f t="shared" si="100"/>
        <v>1</v>
      </c>
      <c r="GG67" s="264">
        <f t="shared" si="101"/>
        <v>0</v>
      </c>
      <c r="GH67" s="264">
        <f t="shared" si="102"/>
        <v>1</v>
      </c>
      <c r="GI67" s="78">
        <v>1</v>
      </c>
      <c r="GJ67" s="78"/>
      <c r="GK67" s="75" t="s">
        <v>1233</v>
      </c>
      <c r="GL67" s="259">
        <v>4</v>
      </c>
      <c r="GM67" s="260">
        <v>1</v>
      </c>
      <c r="GN67" s="260">
        <v>1</v>
      </c>
      <c r="GO67" s="260">
        <v>1</v>
      </c>
      <c r="GP67" s="260">
        <v>1</v>
      </c>
      <c r="GQ67" s="260">
        <v>1</v>
      </c>
      <c r="GR67" s="260">
        <v>1</v>
      </c>
      <c r="GS67" s="260">
        <v>1</v>
      </c>
      <c r="GT67" s="260">
        <v>4</v>
      </c>
      <c r="GU67" s="260">
        <v>4</v>
      </c>
      <c r="GV67" s="260">
        <v>4</v>
      </c>
      <c r="GW67" s="260">
        <v>1</v>
      </c>
      <c r="GX67" s="260">
        <v>4</v>
      </c>
      <c r="GY67" s="260">
        <v>1</v>
      </c>
      <c r="GZ67" s="260" t="str">
        <f>VLOOKUP(BQ67,CARACT_PE!$A$2:$H$145,8,0)</f>
        <v>MEN</v>
      </c>
    </row>
    <row r="68" spans="1:208" s="260" customFormat="1" ht="12.75" customHeight="1" x14ac:dyDescent="0.2">
      <c r="A68" s="259">
        <v>1</v>
      </c>
      <c r="B68" s="260">
        <v>0</v>
      </c>
      <c r="C68" s="260">
        <v>1</v>
      </c>
      <c r="D68" s="260">
        <v>0</v>
      </c>
      <c r="E68" s="260">
        <v>0</v>
      </c>
      <c r="F68" s="260">
        <v>0</v>
      </c>
      <c r="G68" s="260">
        <v>0</v>
      </c>
      <c r="H68" s="260">
        <v>0</v>
      </c>
      <c r="I68" s="260">
        <v>0</v>
      </c>
      <c r="J68" s="260">
        <v>0</v>
      </c>
      <c r="K68" s="260">
        <v>0</v>
      </c>
      <c r="L68" s="260">
        <v>0</v>
      </c>
      <c r="M68" s="260">
        <v>0</v>
      </c>
      <c r="N68" s="260">
        <v>0</v>
      </c>
      <c r="O68" s="260">
        <v>0</v>
      </c>
      <c r="P68" s="260">
        <v>0</v>
      </c>
      <c r="Q68" s="260">
        <v>0</v>
      </c>
      <c r="R68" s="260">
        <v>0</v>
      </c>
      <c r="S68" s="260">
        <v>0</v>
      </c>
      <c r="T68" s="260">
        <v>0</v>
      </c>
      <c r="U68" s="260">
        <v>0</v>
      </c>
      <c r="V68" s="260">
        <v>0</v>
      </c>
      <c r="W68" s="260">
        <v>0</v>
      </c>
      <c r="X68" s="260">
        <v>0</v>
      </c>
      <c r="Y68" s="260">
        <v>0</v>
      </c>
      <c r="Z68" s="260">
        <v>0</v>
      </c>
      <c r="AA68" s="260">
        <v>0</v>
      </c>
      <c r="AB68" s="260">
        <v>0</v>
      </c>
      <c r="AC68" s="260">
        <v>0</v>
      </c>
      <c r="AD68" s="260">
        <v>0</v>
      </c>
      <c r="AE68" s="260">
        <v>0</v>
      </c>
      <c r="AF68" s="260">
        <v>0</v>
      </c>
      <c r="AG68" s="260">
        <v>0</v>
      </c>
      <c r="AH68" s="260">
        <v>0</v>
      </c>
      <c r="AI68" s="260">
        <v>0</v>
      </c>
      <c r="AJ68" s="260">
        <v>0</v>
      </c>
      <c r="AK68" s="260">
        <v>0</v>
      </c>
      <c r="AL68" s="260">
        <v>0</v>
      </c>
      <c r="AM68" s="260">
        <v>0</v>
      </c>
      <c r="AN68" s="260">
        <v>0</v>
      </c>
      <c r="AO68" s="260">
        <v>0</v>
      </c>
      <c r="AP68" s="261">
        <v>0</v>
      </c>
      <c r="AQ68" s="260">
        <f t="shared" si="122"/>
        <v>1</v>
      </c>
      <c r="AR68" s="260">
        <f t="shared" si="123"/>
        <v>0</v>
      </c>
      <c r="AS68" s="260">
        <f t="shared" si="124"/>
        <v>0</v>
      </c>
      <c r="AT68" s="260">
        <f t="shared" si="125"/>
        <v>0</v>
      </c>
      <c r="AU68" s="260">
        <f t="shared" si="126"/>
        <v>0</v>
      </c>
      <c r="AV68" s="260">
        <f t="shared" si="127"/>
        <v>0</v>
      </c>
      <c r="AW68" s="259">
        <f t="shared" si="128"/>
        <v>0</v>
      </c>
      <c r="AX68" s="260">
        <f t="shared" si="129"/>
        <v>0</v>
      </c>
      <c r="AY68" s="260">
        <f t="shared" si="130"/>
        <v>0</v>
      </c>
      <c r="AZ68" s="260">
        <f t="shared" si="131"/>
        <v>0</v>
      </c>
      <c r="BA68" s="260">
        <f t="shared" si="132"/>
        <v>0</v>
      </c>
      <c r="BB68" s="260">
        <f t="shared" si="133"/>
        <v>0</v>
      </c>
      <c r="BC68" s="261">
        <f t="shared" si="134"/>
        <v>0</v>
      </c>
      <c r="BD68" s="259">
        <f t="shared" si="135"/>
        <v>0</v>
      </c>
      <c r="BE68" s="260">
        <f t="shared" si="136"/>
        <v>0</v>
      </c>
      <c r="BF68" s="261">
        <f t="shared" si="137"/>
        <v>0</v>
      </c>
      <c r="BG68" s="260">
        <f t="shared" si="138"/>
        <v>1</v>
      </c>
      <c r="BH68" s="260">
        <f t="shared" si="139"/>
        <v>0</v>
      </c>
      <c r="BI68" s="260">
        <f t="shared" si="140"/>
        <v>1</v>
      </c>
      <c r="BJ68" s="260">
        <f t="shared" si="141"/>
        <v>0</v>
      </c>
      <c r="BK68" s="260">
        <f t="shared" si="142"/>
        <v>0</v>
      </c>
      <c r="BL68" s="260">
        <f t="shared" si="143"/>
        <v>0</v>
      </c>
      <c r="BM68" s="260">
        <f t="shared" si="144"/>
        <v>0</v>
      </c>
      <c r="BN68" s="259">
        <v>0</v>
      </c>
      <c r="BO68" s="260">
        <v>0</v>
      </c>
      <c r="BP68" s="261">
        <v>1</v>
      </c>
      <c r="BQ68" s="259" t="s">
        <v>271</v>
      </c>
      <c r="BR68" s="260" t="s">
        <v>272</v>
      </c>
      <c r="BS68" s="260" t="s">
        <v>906</v>
      </c>
      <c r="BT68" s="260">
        <v>45</v>
      </c>
      <c r="BU68" s="260" t="s">
        <v>1088</v>
      </c>
      <c r="BV68" s="260">
        <v>10</v>
      </c>
      <c r="BW68" s="260" t="s">
        <v>273</v>
      </c>
      <c r="BX68" s="261" t="s">
        <v>666</v>
      </c>
      <c r="BY68" s="259">
        <f>VLOOKUP(BW68,PERT_NAT_EQB_2018!$B$4:$G$35,6,FALSE)</f>
        <v>1</v>
      </c>
      <c r="BZ68" s="260">
        <f>VLOOKUP(BW68,PERT_NAT_EQB_2018!$B$4:$G$35,3,FALSE)</f>
        <v>1</v>
      </c>
      <c r="CA68" s="260">
        <f>VLOOKUP(BW68,PERT_NAT_EQB_2018!$B$4:$G$35,4,FALSE)</f>
        <v>1</v>
      </c>
      <c r="CB68" s="260">
        <f>VLOOKUP(BW68,PERT_NAT_EQB_2018!$B$4:$G$35,5,FALSE)</f>
        <v>1</v>
      </c>
      <c r="CC68" s="260">
        <f>VLOOKUP(BW68,PERT_NAT_EQB_2018!$B$4:$G$35,2,FALSE)</f>
        <v>1</v>
      </c>
      <c r="CD68" s="173">
        <v>1</v>
      </c>
      <c r="CE68" s="260">
        <f>VLOOKUP(BQ68,CARACT_PE!$A$1:$N$145,COLUMN(CARACT_PE!N:N),FALSE)</f>
        <v>177</v>
      </c>
      <c r="CF68" s="260">
        <v>0</v>
      </c>
      <c r="CG68" s="259">
        <f>VLOOKUP(BX68,PERT_NAT_EQB_2021!$B$4:$G$81,6,FALSE)</f>
        <v>1</v>
      </c>
      <c r="CH68" s="260">
        <f>VLOOKUP(BX68,PERT_NAT_EQB_2021!$B$4:$G$81,3,FALSE)</f>
        <v>1</v>
      </c>
      <c r="CI68" s="260">
        <f>VLOOKUP(BX68,PERT_NAT_EQB_2021!$B$4:$G$81,4,FALSE)</f>
        <v>1</v>
      </c>
      <c r="CJ68" s="260">
        <f>VLOOKUP(BX68,PERT_NAT_EQB_2021!$B$4:$G$81,5,FALSE)</f>
        <v>1</v>
      </c>
      <c r="CK68" s="260">
        <f>VLOOKUP(BX68,PERT_NAT_EQB_2021!$B$4:$G$81,2,FALSE)</f>
        <v>1</v>
      </c>
      <c r="CL68" s="259">
        <f t="shared" si="145"/>
        <v>1</v>
      </c>
      <c r="CM68" s="260">
        <f t="shared" si="105"/>
        <v>0</v>
      </c>
      <c r="CN68" s="260">
        <f t="shared" si="95"/>
        <v>0</v>
      </c>
      <c r="CO68" s="260">
        <f t="shared" si="96"/>
        <v>0</v>
      </c>
      <c r="CP68" s="260">
        <f t="shared" si="146"/>
        <v>1</v>
      </c>
      <c r="CR68" s="262">
        <v>3</v>
      </c>
      <c r="CS68" s="263">
        <v>1</v>
      </c>
      <c r="CT68" s="262">
        <v>0</v>
      </c>
      <c r="CU68" s="264">
        <v>1</v>
      </c>
      <c r="CV68" s="264">
        <v>1</v>
      </c>
      <c r="CW68" s="263"/>
      <c r="CX68" s="262"/>
      <c r="CY68" s="264" t="str">
        <f t="shared" si="147"/>
        <v/>
      </c>
      <c r="CZ68" s="264"/>
      <c r="DA68" s="264"/>
      <c r="DB68" s="264"/>
      <c r="DC68" s="264"/>
      <c r="DD68" s="264"/>
      <c r="DE68" s="264"/>
      <c r="DF68" s="264"/>
      <c r="DG68" s="264"/>
      <c r="DH68" s="262">
        <v>1</v>
      </c>
      <c r="DI68" s="264" t="str">
        <f t="shared" si="148"/>
        <v/>
      </c>
      <c r="DJ68" s="264">
        <v>1</v>
      </c>
      <c r="DK68" s="188">
        <v>0</v>
      </c>
      <c r="DL68" s="264">
        <v>1</v>
      </c>
      <c r="DM68" s="264">
        <v>1</v>
      </c>
      <c r="DN68" s="264"/>
      <c r="DO68" s="264">
        <v>1</v>
      </c>
      <c r="DP68" s="264">
        <v>1</v>
      </c>
      <c r="DQ68" s="264"/>
      <c r="DR68" s="262"/>
      <c r="DS68" s="264" t="str">
        <f t="shared" si="106"/>
        <v/>
      </c>
      <c r="DT68" s="264"/>
      <c r="DU68" s="264"/>
      <c r="DV68" s="264"/>
      <c r="DW68" s="264"/>
      <c r="DX68" s="264">
        <v>1</v>
      </c>
      <c r="DY68" s="264"/>
      <c r="DZ68" s="264"/>
      <c r="EA68" s="264"/>
      <c r="EB68" s="262"/>
      <c r="EC68" s="264" t="str">
        <f t="shared" si="107"/>
        <v/>
      </c>
      <c r="ED68" s="264"/>
      <c r="EE68" s="264"/>
      <c r="EF68" s="264"/>
      <c r="EG68" s="264"/>
      <c r="EH68" s="264"/>
      <c r="EI68" s="264"/>
      <c r="EJ68" s="264"/>
      <c r="EK68" s="264"/>
      <c r="EL68" s="262">
        <v>1</v>
      </c>
      <c r="EM68" s="264" t="str">
        <f t="shared" si="112"/>
        <v/>
      </c>
      <c r="EN68" s="264">
        <v>1</v>
      </c>
      <c r="EO68" s="264"/>
      <c r="EP68" s="264">
        <v>1</v>
      </c>
      <c r="EQ68" s="264">
        <v>1</v>
      </c>
      <c r="ER68" s="264">
        <v>1</v>
      </c>
      <c r="ES68" s="264"/>
      <c r="ET68" s="264"/>
      <c r="EU68" s="264"/>
      <c r="EV68" s="262"/>
      <c r="EW68" s="264" t="str">
        <f t="shared" si="113"/>
        <v/>
      </c>
      <c r="EX68" s="264"/>
      <c r="EY68" s="264"/>
      <c r="EZ68" s="264"/>
      <c r="FA68" s="264"/>
      <c r="FB68" s="264"/>
      <c r="FC68" s="264"/>
      <c r="FD68" s="264"/>
      <c r="FE68" s="264"/>
      <c r="FF68" s="265">
        <f t="shared" si="108"/>
        <v>0</v>
      </c>
      <c r="FG68" s="264">
        <f t="shared" si="109"/>
        <v>1</v>
      </c>
      <c r="FH68" s="264">
        <f t="shared" si="110"/>
        <v>1</v>
      </c>
      <c r="FI68" s="264">
        <f t="shared" si="111"/>
        <v>0</v>
      </c>
      <c r="FJ68" s="264">
        <f t="shared" si="114"/>
        <v>0</v>
      </c>
      <c r="FK68" s="264">
        <f t="shared" si="115"/>
        <v>0</v>
      </c>
      <c r="FL68" s="264">
        <v>2</v>
      </c>
      <c r="FM68" s="264">
        <v>2</v>
      </c>
      <c r="FN68" s="264">
        <v>1</v>
      </c>
      <c r="FO68" s="264">
        <v>2</v>
      </c>
      <c r="FP68" s="264">
        <v>2</v>
      </c>
      <c r="FQ68" s="264">
        <v>2</v>
      </c>
      <c r="FR68" s="264">
        <v>1</v>
      </c>
      <c r="FS68" s="264">
        <v>1</v>
      </c>
      <c r="FT68" s="264"/>
      <c r="FU68" s="264"/>
      <c r="FV68" s="264"/>
      <c r="FW68" s="264"/>
      <c r="FX68" s="264"/>
      <c r="FY68" s="264"/>
      <c r="FZ68" s="264">
        <f t="shared" si="116"/>
        <v>2</v>
      </c>
      <c r="GA68" s="264">
        <f t="shared" si="117"/>
        <v>0</v>
      </c>
      <c r="GB68" s="264">
        <f t="shared" si="118"/>
        <v>0</v>
      </c>
      <c r="GC68" s="264">
        <f t="shared" si="119"/>
        <v>2</v>
      </c>
      <c r="GD68" s="264">
        <f t="shared" si="120"/>
        <v>2</v>
      </c>
      <c r="GE68" s="264">
        <f t="shared" si="121"/>
        <v>2</v>
      </c>
      <c r="GF68" s="264">
        <f t="shared" si="100"/>
        <v>1</v>
      </c>
      <c r="GG68" s="264">
        <f t="shared" si="101"/>
        <v>1</v>
      </c>
      <c r="GH68" s="264">
        <f t="shared" si="102"/>
        <v>0</v>
      </c>
      <c r="GI68" s="78"/>
      <c r="GJ68" s="78"/>
      <c r="GK68" s="75" t="s">
        <v>1229</v>
      </c>
      <c r="GL68" s="259">
        <v>4</v>
      </c>
      <c r="GM68" s="260">
        <v>1</v>
      </c>
      <c r="GN68" s="260">
        <v>1</v>
      </c>
      <c r="GO68" s="260">
        <v>1</v>
      </c>
      <c r="GP68" s="260">
        <v>1</v>
      </c>
      <c r="GQ68" s="260">
        <v>1</v>
      </c>
      <c r="GR68" s="260">
        <v>1</v>
      </c>
      <c r="GS68" s="260">
        <v>1</v>
      </c>
      <c r="GZ68" s="260" t="str">
        <f>VLOOKUP(BQ68,CARACT_PE!$A$2:$H$145,8,0)</f>
        <v>MEFM</v>
      </c>
    </row>
    <row r="69" spans="1:208" s="260" customFormat="1" ht="12.75" customHeight="1" x14ac:dyDescent="0.2">
      <c r="A69" s="259">
        <v>0</v>
      </c>
      <c r="B69" s="260">
        <v>0</v>
      </c>
      <c r="C69" s="260">
        <v>0</v>
      </c>
      <c r="D69" s="260">
        <v>0</v>
      </c>
      <c r="E69" s="260">
        <v>0</v>
      </c>
      <c r="F69" s="260">
        <v>0</v>
      </c>
      <c r="G69" s="260">
        <v>0</v>
      </c>
      <c r="H69" s="260">
        <v>0</v>
      </c>
      <c r="I69" s="260">
        <v>0</v>
      </c>
      <c r="J69" s="260">
        <v>0</v>
      </c>
      <c r="K69" s="260">
        <v>0</v>
      </c>
      <c r="L69" s="260">
        <v>0</v>
      </c>
      <c r="M69" s="260">
        <v>0</v>
      </c>
      <c r="N69" s="260">
        <v>0</v>
      </c>
      <c r="O69" s="260">
        <v>0</v>
      </c>
      <c r="P69" s="260">
        <v>0</v>
      </c>
      <c r="Q69" s="260">
        <v>0</v>
      </c>
      <c r="R69" s="260">
        <v>0</v>
      </c>
      <c r="S69" s="260">
        <v>0</v>
      </c>
      <c r="T69" s="260">
        <v>0</v>
      </c>
      <c r="U69" s="260">
        <v>0</v>
      </c>
      <c r="V69" s="260">
        <v>1</v>
      </c>
      <c r="W69" s="260">
        <v>0</v>
      </c>
      <c r="X69" s="260">
        <v>1</v>
      </c>
      <c r="Y69" s="260">
        <v>1</v>
      </c>
      <c r="Z69" s="260">
        <v>0</v>
      </c>
      <c r="AA69" s="260">
        <v>0</v>
      </c>
      <c r="AB69" s="260">
        <v>0</v>
      </c>
      <c r="AC69" s="260">
        <v>0</v>
      </c>
      <c r="AD69" s="260">
        <v>0</v>
      </c>
      <c r="AE69" s="260">
        <v>0</v>
      </c>
      <c r="AF69" s="260">
        <v>0</v>
      </c>
      <c r="AG69" s="260">
        <v>1</v>
      </c>
      <c r="AH69" s="260">
        <v>0</v>
      </c>
      <c r="AI69" s="260">
        <v>0</v>
      </c>
      <c r="AJ69" s="260">
        <v>0</v>
      </c>
      <c r="AK69" s="260">
        <v>0</v>
      </c>
      <c r="AL69" s="260">
        <v>0</v>
      </c>
      <c r="AM69" s="260">
        <v>0</v>
      </c>
      <c r="AN69" s="260">
        <v>0</v>
      </c>
      <c r="AO69" s="260">
        <v>0</v>
      </c>
      <c r="AP69" s="261">
        <v>0</v>
      </c>
      <c r="AQ69" s="260">
        <f t="shared" si="122"/>
        <v>0</v>
      </c>
      <c r="AR69" s="260">
        <f t="shared" si="123"/>
        <v>0</v>
      </c>
      <c r="AS69" s="260">
        <f t="shared" si="124"/>
        <v>0</v>
      </c>
      <c r="AT69" s="260">
        <f t="shared" si="125"/>
        <v>1</v>
      </c>
      <c r="AU69" s="260">
        <f t="shared" si="126"/>
        <v>1</v>
      </c>
      <c r="AV69" s="260">
        <f t="shared" si="127"/>
        <v>0</v>
      </c>
      <c r="AW69" s="259">
        <f t="shared" si="128"/>
        <v>1</v>
      </c>
      <c r="AX69" s="260">
        <f t="shared" si="129"/>
        <v>0</v>
      </c>
      <c r="AY69" s="260">
        <f t="shared" si="130"/>
        <v>1</v>
      </c>
      <c r="AZ69" s="260">
        <f t="shared" si="131"/>
        <v>1</v>
      </c>
      <c r="BA69" s="260">
        <f t="shared" si="132"/>
        <v>1</v>
      </c>
      <c r="BB69" s="260">
        <f t="shared" si="133"/>
        <v>0</v>
      </c>
      <c r="BC69" s="261">
        <f t="shared" si="134"/>
        <v>0</v>
      </c>
      <c r="BD69" s="259">
        <f t="shared" si="135"/>
        <v>1</v>
      </c>
      <c r="BE69" s="260">
        <f t="shared" si="136"/>
        <v>2</v>
      </c>
      <c r="BF69" s="261">
        <f t="shared" si="137"/>
        <v>4</v>
      </c>
      <c r="BG69" s="260">
        <f t="shared" si="138"/>
        <v>1</v>
      </c>
      <c r="BH69" s="260">
        <f t="shared" si="139"/>
        <v>0</v>
      </c>
      <c r="BI69" s="260">
        <f t="shared" si="140"/>
        <v>1</v>
      </c>
      <c r="BJ69" s="260">
        <f t="shared" si="141"/>
        <v>1</v>
      </c>
      <c r="BK69" s="260">
        <f t="shared" si="142"/>
        <v>1</v>
      </c>
      <c r="BL69" s="260">
        <f t="shared" si="143"/>
        <v>0</v>
      </c>
      <c r="BM69" s="260">
        <f t="shared" si="144"/>
        <v>0</v>
      </c>
      <c r="BN69" s="259">
        <v>1</v>
      </c>
      <c r="BO69" s="260">
        <v>0</v>
      </c>
      <c r="BP69" s="261">
        <v>0</v>
      </c>
      <c r="BQ69" s="259" t="s">
        <v>274</v>
      </c>
      <c r="BR69" s="260" t="s">
        <v>275</v>
      </c>
      <c r="BS69" s="260" t="s">
        <v>907</v>
      </c>
      <c r="BT69" s="260">
        <v>45</v>
      </c>
      <c r="BU69" s="260" t="s">
        <v>1088</v>
      </c>
      <c r="BV69" s="260">
        <v>10</v>
      </c>
      <c r="BW69" s="260" t="s">
        <v>45</v>
      </c>
      <c r="BX69" s="261" t="s">
        <v>674</v>
      </c>
      <c r="BY69" s="259">
        <f>VLOOKUP(BW69,PERT_NAT_EQB_2018!$B$4:$G$35,6,FALSE)</f>
        <v>1</v>
      </c>
      <c r="BZ69" s="260">
        <f>VLOOKUP(BW69,PERT_NAT_EQB_2018!$B$4:$G$35,3,FALSE)</f>
        <v>1</v>
      </c>
      <c r="CA69" s="260">
        <f>VLOOKUP(BW69,PERT_NAT_EQB_2018!$B$4:$G$35,4,FALSE)</f>
        <v>1</v>
      </c>
      <c r="CB69" s="260">
        <f>VLOOKUP(BW69,PERT_NAT_EQB_2018!$B$4:$G$35,5,FALSE)</f>
        <v>1</v>
      </c>
      <c r="CC69" s="260">
        <f>VLOOKUP(BW69,PERT_NAT_EQB_2018!$B$4:$G$35,2,FALSE)</f>
        <v>1</v>
      </c>
      <c r="CD69" s="259">
        <v>0</v>
      </c>
      <c r="CE69" s="260">
        <f>VLOOKUP(BQ69,CARACT_PE!$A$1:$N$145,COLUMN(CARACT_PE!N:N),FALSE)</f>
        <v>125</v>
      </c>
      <c r="CF69" s="260">
        <v>0.1</v>
      </c>
      <c r="CG69" s="259">
        <f>VLOOKUP(BX69,PERT_NAT_EQB_2021!$B$4:$G$81,6,FALSE)</f>
        <v>1</v>
      </c>
      <c r="CH69" s="260">
        <f>VLOOKUP(BX69,PERT_NAT_EQB_2021!$B$4:$G$81,3,FALSE)</f>
        <v>1</v>
      </c>
      <c r="CI69" s="260">
        <f>VLOOKUP(BX69,PERT_NAT_EQB_2021!$B$4:$G$81,4,FALSE)</f>
        <v>1</v>
      </c>
      <c r="CJ69" s="260">
        <f>VLOOKUP(BX69,PERT_NAT_EQB_2021!$B$4:$G$81,5,FALSE)</f>
        <v>1</v>
      </c>
      <c r="CK69" s="260">
        <f>VLOOKUP(BX69,PERT_NAT_EQB_2021!$B$4:$G$81,2,FALSE)</f>
        <v>1</v>
      </c>
      <c r="CL69" s="259">
        <f t="shared" si="145"/>
        <v>1</v>
      </c>
      <c r="CM69" s="260">
        <f t="shared" si="105"/>
        <v>1</v>
      </c>
      <c r="CN69" s="260">
        <f t="shared" si="95"/>
        <v>1</v>
      </c>
      <c r="CO69" s="260">
        <f t="shared" si="96"/>
        <v>1</v>
      </c>
      <c r="CP69" s="260">
        <f t="shared" si="146"/>
        <v>1</v>
      </c>
      <c r="CR69" s="262">
        <v>3</v>
      </c>
      <c r="CS69" s="263">
        <v>1</v>
      </c>
      <c r="CT69" s="262">
        <v>1</v>
      </c>
      <c r="CU69" s="264">
        <v>1</v>
      </c>
      <c r="CV69" s="264"/>
      <c r="CW69" s="263"/>
      <c r="CX69" s="262"/>
      <c r="CY69" s="264" t="str">
        <f t="shared" si="147"/>
        <v/>
      </c>
      <c r="CZ69" s="264"/>
      <c r="DA69" s="264"/>
      <c r="DB69" s="264"/>
      <c r="DC69" s="264"/>
      <c r="DD69" s="264"/>
      <c r="DE69" s="264"/>
      <c r="DF69" s="264"/>
      <c r="DG69" s="264">
        <v>1</v>
      </c>
      <c r="DH69" s="262"/>
      <c r="DI69" s="264" t="str">
        <f t="shared" si="148"/>
        <v/>
      </c>
      <c r="DJ69" s="264"/>
      <c r="DK69" s="264"/>
      <c r="DL69" s="264"/>
      <c r="DM69" s="264"/>
      <c r="DN69" s="264"/>
      <c r="DO69" s="264"/>
      <c r="DP69" s="264"/>
      <c r="DQ69" s="264"/>
      <c r="DR69" s="262">
        <v>1</v>
      </c>
      <c r="DS69" s="264">
        <f t="shared" si="106"/>
        <v>1</v>
      </c>
      <c r="DT69" s="264">
        <v>1</v>
      </c>
      <c r="DU69" s="264"/>
      <c r="DV69" s="264">
        <v>1</v>
      </c>
      <c r="DW69" s="264">
        <v>1</v>
      </c>
      <c r="DX69" s="264">
        <v>1</v>
      </c>
      <c r="DY69" s="264"/>
      <c r="DZ69" s="264"/>
      <c r="EA69" s="264"/>
      <c r="EB69" s="262"/>
      <c r="EC69" s="264" t="str">
        <f t="shared" si="107"/>
        <v/>
      </c>
      <c r="ED69" s="264"/>
      <c r="EE69" s="264"/>
      <c r="EF69" s="264"/>
      <c r="EG69" s="264"/>
      <c r="EH69" s="264"/>
      <c r="EI69" s="264"/>
      <c r="EJ69" s="264"/>
      <c r="EK69" s="264"/>
      <c r="EL69" s="262"/>
      <c r="EM69" s="264" t="str">
        <f t="shared" si="112"/>
        <v/>
      </c>
      <c r="EN69" s="264"/>
      <c r="EO69" s="264"/>
      <c r="EP69" s="264"/>
      <c r="EQ69" s="264"/>
      <c r="ER69" s="264"/>
      <c r="ES69" s="264"/>
      <c r="ET69" s="264"/>
      <c r="EU69" s="264"/>
      <c r="EV69" s="262">
        <v>1</v>
      </c>
      <c r="EW69" s="264">
        <f t="shared" si="113"/>
        <v>1</v>
      </c>
      <c r="EX69" s="264">
        <v>1</v>
      </c>
      <c r="EY69" s="264"/>
      <c r="EZ69" s="264">
        <v>1</v>
      </c>
      <c r="FA69" s="264">
        <v>1</v>
      </c>
      <c r="FB69" s="264">
        <v>1</v>
      </c>
      <c r="FC69" s="264">
        <v>1</v>
      </c>
      <c r="FD69" s="264">
        <v>1</v>
      </c>
      <c r="FE69" s="264"/>
      <c r="FF69" s="265">
        <f t="shared" si="108"/>
        <v>0</v>
      </c>
      <c r="FG69" s="264">
        <f t="shared" si="109"/>
        <v>0</v>
      </c>
      <c r="FH69" s="264">
        <f t="shared" si="110"/>
        <v>1</v>
      </c>
      <c r="FI69" s="264">
        <f t="shared" si="111"/>
        <v>0</v>
      </c>
      <c r="FJ69" s="264">
        <f t="shared" si="114"/>
        <v>1</v>
      </c>
      <c r="FK69" s="264">
        <f t="shared" si="115"/>
        <v>1</v>
      </c>
      <c r="FL69" s="264">
        <v>2</v>
      </c>
      <c r="FM69" s="264">
        <v>2</v>
      </c>
      <c r="FN69" s="264">
        <v>1</v>
      </c>
      <c r="FO69" s="264">
        <v>2</v>
      </c>
      <c r="FP69" s="264">
        <v>2</v>
      </c>
      <c r="FQ69" s="264">
        <v>2</v>
      </c>
      <c r="FR69" s="264">
        <v>1</v>
      </c>
      <c r="FS69" s="264">
        <v>1</v>
      </c>
      <c r="FT69" s="264">
        <v>1</v>
      </c>
      <c r="FU69" s="264">
        <v>1</v>
      </c>
      <c r="FV69" s="264"/>
      <c r="FW69" s="264"/>
      <c r="FX69" s="264">
        <v>1</v>
      </c>
      <c r="FY69" s="264">
        <v>1</v>
      </c>
      <c r="FZ69" s="264">
        <f t="shared" si="116"/>
        <v>2</v>
      </c>
      <c r="GA69" s="264">
        <f t="shared" si="117"/>
        <v>2</v>
      </c>
      <c r="GB69" s="264">
        <f t="shared" si="118"/>
        <v>0</v>
      </c>
      <c r="GC69" s="264">
        <f t="shared" si="119"/>
        <v>2</v>
      </c>
      <c r="GD69" s="264">
        <f t="shared" si="120"/>
        <v>2</v>
      </c>
      <c r="GE69" s="264">
        <f t="shared" si="121"/>
        <v>2</v>
      </c>
      <c r="GF69" s="264">
        <f t="shared" si="100"/>
        <v>1</v>
      </c>
      <c r="GG69" s="264">
        <f t="shared" si="101"/>
        <v>1</v>
      </c>
      <c r="GH69" s="264">
        <f t="shared" si="102"/>
        <v>1</v>
      </c>
      <c r="GI69" s="78">
        <v>1</v>
      </c>
      <c r="GJ69" s="78"/>
      <c r="GK69" s="75"/>
      <c r="GL69" s="259">
        <v>4</v>
      </c>
      <c r="GM69" s="260">
        <v>1</v>
      </c>
      <c r="GN69" s="260">
        <v>1</v>
      </c>
      <c r="GO69" s="260">
        <v>1</v>
      </c>
      <c r="GP69" s="260">
        <v>1</v>
      </c>
      <c r="GQ69" s="260">
        <v>1</v>
      </c>
      <c r="GR69" s="260">
        <v>1</v>
      </c>
      <c r="GS69" s="260">
        <v>1</v>
      </c>
      <c r="GT69" s="260">
        <v>4</v>
      </c>
      <c r="GU69" s="260">
        <v>4</v>
      </c>
      <c r="GV69" s="260">
        <v>4</v>
      </c>
      <c r="GW69" s="260">
        <v>1</v>
      </c>
      <c r="GX69" s="260">
        <v>4</v>
      </c>
      <c r="GY69" s="260">
        <v>1</v>
      </c>
      <c r="GZ69" s="260" t="str">
        <f>VLOOKUP(BQ69,CARACT_PE!$A$2:$H$145,8,0)</f>
        <v>MEFM</v>
      </c>
    </row>
    <row r="70" spans="1:208" s="260" customFormat="1" ht="12.75" customHeight="1" x14ac:dyDescent="0.2">
      <c r="A70" s="259">
        <v>0</v>
      </c>
      <c r="B70" s="260">
        <v>0</v>
      </c>
      <c r="C70" s="260">
        <v>0</v>
      </c>
      <c r="D70" s="260">
        <v>0</v>
      </c>
      <c r="E70" s="260">
        <v>0</v>
      </c>
      <c r="F70" s="260">
        <v>0</v>
      </c>
      <c r="G70" s="260">
        <v>0</v>
      </c>
      <c r="H70" s="260">
        <v>0</v>
      </c>
      <c r="I70" s="260">
        <v>0</v>
      </c>
      <c r="J70" s="260">
        <v>0</v>
      </c>
      <c r="K70" s="260">
        <v>0</v>
      </c>
      <c r="L70" s="260">
        <v>0</v>
      </c>
      <c r="M70" s="260">
        <v>0</v>
      </c>
      <c r="N70" s="260">
        <v>0</v>
      </c>
      <c r="O70" s="260">
        <v>0</v>
      </c>
      <c r="Q70" s="260">
        <v>0</v>
      </c>
      <c r="R70" s="260">
        <v>0</v>
      </c>
      <c r="S70" s="260">
        <v>0</v>
      </c>
      <c r="T70" s="260">
        <v>0</v>
      </c>
      <c r="U70" s="260">
        <v>0</v>
      </c>
      <c r="V70" s="260">
        <v>0</v>
      </c>
      <c r="X70" s="260">
        <v>0</v>
      </c>
      <c r="Y70" s="260">
        <v>0</v>
      </c>
      <c r="Z70" s="260">
        <v>0</v>
      </c>
      <c r="AA70" s="260">
        <v>0</v>
      </c>
      <c r="AB70" s="260">
        <v>0</v>
      </c>
      <c r="AC70" s="260">
        <v>0</v>
      </c>
      <c r="AD70" s="260">
        <v>0</v>
      </c>
      <c r="AE70" s="260">
        <v>0</v>
      </c>
      <c r="AF70" s="260">
        <v>0</v>
      </c>
      <c r="AG70" s="260">
        <v>0</v>
      </c>
      <c r="AH70" s="260">
        <v>0</v>
      </c>
      <c r="AI70" s="260">
        <v>0</v>
      </c>
      <c r="AJ70" s="260">
        <v>0</v>
      </c>
      <c r="AK70" s="260">
        <v>0</v>
      </c>
      <c r="AL70" s="260">
        <v>0</v>
      </c>
      <c r="AM70" s="260">
        <v>0</v>
      </c>
      <c r="AN70" s="260">
        <v>0</v>
      </c>
      <c r="AO70" s="260">
        <v>0</v>
      </c>
      <c r="AP70" s="261">
        <v>0</v>
      </c>
      <c r="AQ70" s="260">
        <f t="shared" si="122"/>
        <v>0</v>
      </c>
      <c r="AR70" s="260">
        <f t="shared" si="123"/>
        <v>0</v>
      </c>
      <c r="AS70" s="260">
        <f t="shared" si="124"/>
        <v>0</v>
      </c>
      <c r="AT70" s="260">
        <f t="shared" si="125"/>
        <v>0</v>
      </c>
      <c r="AU70" s="260">
        <f t="shared" si="126"/>
        <v>0</v>
      </c>
      <c r="AV70" s="260">
        <f t="shared" si="127"/>
        <v>0</v>
      </c>
      <c r="AW70" s="259">
        <f t="shared" si="128"/>
        <v>0</v>
      </c>
      <c r="AX70" s="260">
        <f t="shared" si="129"/>
        <v>0</v>
      </c>
      <c r="AY70" s="260">
        <f t="shared" si="130"/>
        <v>0</v>
      </c>
      <c r="AZ70" s="260">
        <f t="shared" si="131"/>
        <v>0</v>
      </c>
      <c r="BA70" s="260">
        <f t="shared" si="132"/>
        <v>0</v>
      </c>
      <c r="BB70" s="260">
        <f t="shared" si="133"/>
        <v>0</v>
      </c>
      <c r="BC70" s="261">
        <f t="shared" si="134"/>
        <v>0</v>
      </c>
      <c r="BD70" s="259">
        <f t="shared" si="135"/>
        <v>0</v>
      </c>
      <c r="BE70" s="260">
        <f t="shared" si="136"/>
        <v>0</v>
      </c>
      <c r="BF70" s="261">
        <f t="shared" si="137"/>
        <v>0</v>
      </c>
      <c r="BG70" s="260">
        <f t="shared" si="138"/>
        <v>0</v>
      </c>
      <c r="BH70" s="260">
        <f t="shared" si="139"/>
        <v>0</v>
      </c>
      <c r="BI70" s="260">
        <f t="shared" si="140"/>
        <v>0</v>
      </c>
      <c r="BJ70" s="260">
        <f t="shared" si="141"/>
        <v>0</v>
      </c>
      <c r="BK70" s="260">
        <f t="shared" si="142"/>
        <v>0</v>
      </c>
      <c r="BL70" s="260">
        <f t="shared" si="143"/>
        <v>0</v>
      </c>
      <c r="BM70" s="260">
        <f t="shared" si="144"/>
        <v>0</v>
      </c>
      <c r="BN70" s="259">
        <v>1</v>
      </c>
      <c r="BO70" s="260">
        <v>0</v>
      </c>
      <c r="BP70" s="261">
        <v>0</v>
      </c>
      <c r="BQ70" s="259" t="s">
        <v>277</v>
      </c>
      <c r="BR70" s="260" t="s">
        <v>278</v>
      </c>
      <c r="BS70" s="260" t="s">
        <v>908</v>
      </c>
      <c r="BT70" s="260">
        <v>45</v>
      </c>
      <c r="BU70" s="260" t="s">
        <v>1088</v>
      </c>
      <c r="BV70" s="260">
        <v>10</v>
      </c>
      <c r="BW70" s="260" t="s">
        <v>31</v>
      </c>
      <c r="BX70" s="261" t="s">
        <v>677</v>
      </c>
      <c r="BY70" s="259">
        <f>VLOOKUP(BW70,PERT_NAT_EQB_2018!$B$4:$G$35,6,FALSE)</f>
        <v>1</v>
      </c>
      <c r="BZ70" s="260">
        <f>VLOOKUP(BW70,PERT_NAT_EQB_2018!$B$4:$G$35,3,FALSE)</f>
        <v>1</v>
      </c>
      <c r="CA70" s="260">
        <f>VLOOKUP(BW70,PERT_NAT_EQB_2018!$B$4:$G$35,4,FALSE)</f>
        <v>1</v>
      </c>
      <c r="CB70" s="260">
        <f>VLOOKUP(BW70,PERT_NAT_EQB_2018!$B$4:$G$35,5,FALSE)</f>
        <v>1</v>
      </c>
      <c r="CC70" s="260">
        <f>VLOOKUP(BW70,PERT_NAT_EQB_2018!$B$4:$G$35,2,FALSE)</f>
        <v>1</v>
      </c>
      <c r="CD70" s="259">
        <v>1</v>
      </c>
      <c r="CE70" s="260">
        <f>VLOOKUP(BQ70,CARACT_PE!$A$1:$N$145,COLUMN(CARACT_PE!N:N),FALSE)</f>
        <v>173</v>
      </c>
      <c r="CF70" s="260">
        <v>2</v>
      </c>
      <c r="CG70" s="259">
        <f>VLOOKUP(BX70,PERT_NAT_EQB_2021!$B$4:$G$81,6,FALSE)</f>
        <v>1</v>
      </c>
      <c r="CH70" s="260">
        <f>VLOOKUP(BX70,PERT_NAT_EQB_2021!$B$4:$G$81,3,FALSE)</f>
        <v>1</v>
      </c>
      <c r="CI70" s="260">
        <f>VLOOKUP(BX70,PERT_NAT_EQB_2021!$B$4:$G$81,4,FALSE)</f>
        <v>1</v>
      </c>
      <c r="CJ70" s="260">
        <f>VLOOKUP(BX70,PERT_NAT_EQB_2021!$B$4:$G$81,5,FALSE)</f>
        <v>1</v>
      </c>
      <c r="CK70" s="260">
        <f>VLOOKUP(BX70,PERT_NAT_EQB_2021!$B$4:$G$81,2,FALSE)</f>
        <v>1</v>
      </c>
      <c r="CL70" s="259">
        <f t="shared" si="145"/>
        <v>1</v>
      </c>
      <c r="CM70" s="260">
        <f t="shared" si="105"/>
        <v>0</v>
      </c>
      <c r="CN70" s="260">
        <v>0</v>
      </c>
      <c r="CO70" s="260">
        <v>0</v>
      </c>
      <c r="CP70" s="260">
        <f t="shared" si="146"/>
        <v>1</v>
      </c>
      <c r="CQ70" s="260" t="s">
        <v>1041</v>
      </c>
      <c r="CR70" s="262">
        <v>3</v>
      </c>
      <c r="CS70" s="263">
        <v>1</v>
      </c>
      <c r="CT70" s="262">
        <v>1</v>
      </c>
      <c r="CU70" s="264">
        <v>1</v>
      </c>
      <c r="CV70" s="264"/>
      <c r="CW70" s="263"/>
      <c r="CX70" s="262"/>
      <c r="CY70" s="264" t="str">
        <f t="shared" si="147"/>
        <v/>
      </c>
      <c r="CZ70" s="264"/>
      <c r="DA70" s="264"/>
      <c r="DB70" s="264"/>
      <c r="DC70" s="264"/>
      <c r="DD70" s="264"/>
      <c r="DE70" s="264"/>
      <c r="DF70" s="264"/>
      <c r="DG70" s="264"/>
      <c r="DH70" s="262"/>
      <c r="DI70" s="264" t="str">
        <f t="shared" si="148"/>
        <v/>
      </c>
      <c r="DJ70" s="264"/>
      <c r="DK70" s="264"/>
      <c r="DL70" s="264"/>
      <c r="DM70" s="264"/>
      <c r="DN70" s="264"/>
      <c r="DO70" s="264"/>
      <c r="DP70" s="264"/>
      <c r="DQ70" s="264"/>
      <c r="DR70" s="262"/>
      <c r="DS70" s="264"/>
      <c r="DT70" s="264"/>
      <c r="DU70" s="264"/>
      <c r="DV70" s="264"/>
      <c r="DW70" s="264"/>
      <c r="DX70" s="264"/>
      <c r="DY70" s="264"/>
      <c r="DZ70" s="264"/>
      <c r="EA70" s="264"/>
      <c r="EB70" s="262"/>
      <c r="EC70" s="264" t="str">
        <f t="shared" si="107"/>
        <v/>
      </c>
      <c r="ED70" s="264"/>
      <c r="EE70" s="264"/>
      <c r="EF70" s="264"/>
      <c r="EG70" s="264"/>
      <c r="EH70" s="264"/>
      <c r="EI70" s="264"/>
      <c r="EJ70" s="264"/>
      <c r="EK70" s="264"/>
      <c r="EL70" s="262"/>
      <c r="EM70" s="264" t="str">
        <f t="shared" si="112"/>
        <v/>
      </c>
      <c r="EN70" s="264"/>
      <c r="EO70" s="264"/>
      <c r="EP70" s="264"/>
      <c r="EQ70" s="264"/>
      <c r="ER70" s="264"/>
      <c r="ES70" s="264"/>
      <c r="ET70" s="264"/>
      <c r="EU70" s="264"/>
      <c r="EV70" s="262"/>
      <c r="EW70" s="264"/>
      <c r="EX70" s="264"/>
      <c r="EY70" s="264"/>
      <c r="EZ70" s="264"/>
      <c r="FA70" s="264"/>
      <c r="FB70" s="264"/>
      <c r="FC70" s="264"/>
      <c r="FD70" s="264"/>
      <c r="FE70" s="264"/>
      <c r="FF70" s="265">
        <f t="shared" si="108"/>
        <v>0</v>
      </c>
      <c r="FG70" s="264">
        <f t="shared" si="109"/>
        <v>0</v>
      </c>
      <c r="FH70" s="264">
        <f t="shared" si="110"/>
        <v>0</v>
      </c>
      <c r="FI70" s="264">
        <f t="shared" si="111"/>
        <v>0</v>
      </c>
      <c r="FJ70" s="264">
        <f t="shared" si="114"/>
        <v>0</v>
      </c>
      <c r="FK70" s="264">
        <f t="shared" si="115"/>
        <v>0</v>
      </c>
      <c r="FL70" s="264">
        <v>2</v>
      </c>
      <c r="FM70" s="264">
        <v>2</v>
      </c>
      <c r="FN70" s="264">
        <v>1</v>
      </c>
      <c r="FO70" s="264">
        <v>0</v>
      </c>
      <c r="FP70" s="264">
        <v>0</v>
      </c>
      <c r="FQ70" s="264">
        <v>2</v>
      </c>
      <c r="FR70" s="264">
        <v>1</v>
      </c>
      <c r="FS70" s="264">
        <v>1</v>
      </c>
      <c r="FT70" s="264">
        <v>1</v>
      </c>
      <c r="FU70" s="264">
        <v>1</v>
      </c>
      <c r="FV70" s="264"/>
      <c r="FW70" s="264"/>
      <c r="FX70" s="264">
        <v>1</v>
      </c>
      <c r="FY70" s="264">
        <v>1</v>
      </c>
      <c r="FZ70" s="264">
        <f t="shared" si="116"/>
        <v>0</v>
      </c>
      <c r="GA70" s="264">
        <f t="shared" si="117"/>
        <v>0</v>
      </c>
      <c r="GB70" s="264">
        <f t="shared" si="118"/>
        <v>0</v>
      </c>
      <c r="GC70" s="264">
        <f t="shared" si="119"/>
        <v>0</v>
      </c>
      <c r="GD70" s="264">
        <f t="shared" si="120"/>
        <v>0</v>
      </c>
      <c r="GE70" s="264">
        <f t="shared" si="121"/>
        <v>0</v>
      </c>
      <c r="GF70" s="264">
        <f t="shared" si="100"/>
        <v>0</v>
      </c>
      <c r="GG70" s="264">
        <f t="shared" si="101"/>
        <v>0</v>
      </c>
      <c r="GH70" s="264">
        <f t="shared" si="102"/>
        <v>0</v>
      </c>
      <c r="GI70" s="260">
        <v>1</v>
      </c>
      <c r="GK70" s="261" t="s">
        <v>1232</v>
      </c>
      <c r="GL70" s="259">
        <v>4</v>
      </c>
      <c r="GM70" s="260">
        <v>1</v>
      </c>
      <c r="GN70" s="260">
        <v>1</v>
      </c>
      <c r="GO70" s="260">
        <v>1</v>
      </c>
      <c r="GP70" s="260">
        <v>1</v>
      </c>
      <c r="GQ70" s="260">
        <v>1</v>
      </c>
      <c r="GR70" s="260">
        <v>1</v>
      </c>
      <c r="GS70" s="260">
        <v>1</v>
      </c>
      <c r="GT70" s="260">
        <v>4</v>
      </c>
      <c r="GU70" s="260">
        <v>4</v>
      </c>
      <c r="GV70" s="260">
        <v>4</v>
      </c>
      <c r="GW70" s="260">
        <v>1</v>
      </c>
      <c r="GX70" s="260">
        <v>4</v>
      </c>
      <c r="GY70" s="260">
        <v>1</v>
      </c>
      <c r="GZ70" s="260" t="str">
        <f>VLOOKUP(BQ70,CARACT_PE!$A$2:$H$145,8,0)</f>
        <v>MEFM</v>
      </c>
    </row>
    <row r="71" spans="1:208" s="260" customFormat="1" ht="12.75" customHeight="1" x14ac:dyDescent="0.2">
      <c r="A71" s="259">
        <v>1</v>
      </c>
      <c r="B71" s="260">
        <v>0</v>
      </c>
      <c r="C71" s="260">
        <v>0</v>
      </c>
      <c r="D71" s="260">
        <v>0</v>
      </c>
      <c r="E71" s="260">
        <v>0</v>
      </c>
      <c r="F71" s="260">
        <v>0</v>
      </c>
      <c r="G71" s="260">
        <v>0</v>
      </c>
      <c r="H71" s="260">
        <v>1</v>
      </c>
      <c r="I71" s="260">
        <v>0</v>
      </c>
      <c r="J71" s="260">
        <v>0</v>
      </c>
      <c r="K71" s="260">
        <v>0</v>
      </c>
      <c r="L71" s="260">
        <v>0</v>
      </c>
      <c r="M71" s="260">
        <v>0</v>
      </c>
      <c r="N71" s="260">
        <v>0</v>
      </c>
      <c r="O71" s="260">
        <v>1</v>
      </c>
      <c r="P71" s="260">
        <v>0</v>
      </c>
      <c r="Q71" s="260">
        <v>0</v>
      </c>
      <c r="R71" s="260">
        <v>0</v>
      </c>
      <c r="S71" s="260">
        <v>0</v>
      </c>
      <c r="T71" s="260">
        <v>0</v>
      </c>
      <c r="U71" s="260">
        <v>0</v>
      </c>
      <c r="V71" s="260">
        <v>1</v>
      </c>
      <c r="W71" s="260">
        <v>0</v>
      </c>
      <c r="X71" s="260">
        <v>0</v>
      </c>
      <c r="Y71" s="260">
        <v>0</v>
      </c>
      <c r="Z71" s="260">
        <v>0</v>
      </c>
      <c r="AA71" s="260">
        <v>0</v>
      </c>
      <c r="AB71" s="260">
        <v>0</v>
      </c>
      <c r="AC71" s="260">
        <v>1</v>
      </c>
      <c r="AD71" s="260">
        <v>0</v>
      </c>
      <c r="AE71" s="260">
        <v>0</v>
      </c>
      <c r="AF71" s="260">
        <v>0</v>
      </c>
      <c r="AG71" s="260">
        <v>0</v>
      </c>
      <c r="AH71" s="260">
        <v>0</v>
      </c>
      <c r="AI71" s="260">
        <v>0</v>
      </c>
      <c r="AJ71" s="260">
        <v>1</v>
      </c>
      <c r="AK71" s="260">
        <v>0</v>
      </c>
      <c r="AL71" s="260">
        <v>0</v>
      </c>
      <c r="AM71" s="260">
        <v>0</v>
      </c>
      <c r="AN71" s="260">
        <v>0</v>
      </c>
      <c r="AO71" s="260">
        <v>0</v>
      </c>
      <c r="AP71" s="261">
        <v>0</v>
      </c>
      <c r="AQ71" s="260">
        <f t="shared" si="122"/>
        <v>1</v>
      </c>
      <c r="AR71" s="260">
        <f t="shared" si="123"/>
        <v>1</v>
      </c>
      <c r="AS71" s="260">
        <f t="shared" si="124"/>
        <v>1</v>
      </c>
      <c r="AT71" s="260">
        <f t="shared" si="125"/>
        <v>1</v>
      </c>
      <c r="AU71" s="260">
        <f t="shared" si="126"/>
        <v>1</v>
      </c>
      <c r="AV71" s="260">
        <f t="shared" si="127"/>
        <v>1</v>
      </c>
      <c r="AW71" s="259">
        <f t="shared" si="128"/>
        <v>4</v>
      </c>
      <c r="AX71" s="260">
        <f t="shared" si="129"/>
        <v>0</v>
      </c>
      <c r="AY71" s="260">
        <f t="shared" si="130"/>
        <v>0</v>
      </c>
      <c r="AZ71" s="260">
        <f t="shared" si="131"/>
        <v>0</v>
      </c>
      <c r="BA71" s="260">
        <f t="shared" si="132"/>
        <v>0</v>
      </c>
      <c r="BB71" s="260">
        <f t="shared" si="133"/>
        <v>0</v>
      </c>
      <c r="BC71" s="261">
        <f t="shared" si="134"/>
        <v>0</v>
      </c>
      <c r="BD71" s="259">
        <f t="shared" si="135"/>
        <v>4</v>
      </c>
      <c r="BE71" s="260">
        <f t="shared" si="136"/>
        <v>4</v>
      </c>
      <c r="BF71" s="261">
        <f t="shared" si="137"/>
        <v>4</v>
      </c>
      <c r="BG71" s="260">
        <f t="shared" si="138"/>
        <v>6</v>
      </c>
      <c r="BH71" s="260">
        <f t="shared" si="139"/>
        <v>0</v>
      </c>
      <c r="BI71" s="260">
        <f t="shared" si="140"/>
        <v>0</v>
      </c>
      <c r="BJ71" s="260">
        <f t="shared" si="141"/>
        <v>0</v>
      </c>
      <c r="BK71" s="260">
        <f t="shared" si="142"/>
        <v>0</v>
      </c>
      <c r="BL71" s="260">
        <f t="shared" si="143"/>
        <v>0</v>
      </c>
      <c r="BM71" s="260">
        <f t="shared" si="144"/>
        <v>0</v>
      </c>
      <c r="BN71" s="259">
        <v>1</v>
      </c>
      <c r="BO71" s="260">
        <v>1</v>
      </c>
      <c r="BP71" s="261">
        <v>0</v>
      </c>
      <c r="BQ71" s="259" t="s">
        <v>280</v>
      </c>
      <c r="BR71" s="260" t="s">
        <v>281</v>
      </c>
      <c r="BS71" s="260" t="s">
        <v>909</v>
      </c>
      <c r="BT71" s="260">
        <v>48</v>
      </c>
      <c r="BU71" s="260" t="s">
        <v>1102</v>
      </c>
      <c r="BV71" s="260">
        <v>11</v>
      </c>
      <c r="BW71" s="260" t="s">
        <v>26</v>
      </c>
      <c r="BX71" s="261" t="s">
        <v>679</v>
      </c>
      <c r="BY71" s="259">
        <f>VLOOKUP(BW71,PERT_NAT_EQB_2018!$B$4:$G$35,6,FALSE)</f>
        <v>1</v>
      </c>
      <c r="BZ71" s="260">
        <f>VLOOKUP(BW71,PERT_NAT_EQB_2018!$B$4:$G$35,3,FALSE)</f>
        <v>1</v>
      </c>
      <c r="CA71" s="260">
        <f>VLOOKUP(BW71,PERT_NAT_EQB_2018!$B$4:$G$35,4,FALSE)</f>
        <v>0</v>
      </c>
      <c r="CB71" s="260">
        <f>VLOOKUP(BW71,PERT_NAT_EQB_2018!$B$4:$G$35,5,FALSE)</f>
        <v>0</v>
      </c>
      <c r="CC71" s="260">
        <f>VLOOKUP(BW71,PERT_NAT_EQB_2018!$B$4:$G$35,2,FALSE)</f>
        <v>1</v>
      </c>
      <c r="CD71" s="259">
        <v>0</v>
      </c>
      <c r="CE71" s="260">
        <f>VLOOKUP(BQ71,CARACT_PE!$A$1:$N$145,COLUMN(CARACT_PE!N:N),FALSE)</f>
        <v>935</v>
      </c>
      <c r="CF71" s="260">
        <v>8</v>
      </c>
      <c r="CG71" s="259">
        <f>VLOOKUP(BX71,PERT_NAT_EQB_2021!$B$4:$G$81,6,FALSE)</f>
        <v>1</v>
      </c>
      <c r="CH71" s="260">
        <f>VLOOKUP(BX71,PERT_NAT_EQB_2021!$B$4:$G$81,3,FALSE)</f>
        <v>1</v>
      </c>
      <c r="CI71" s="260">
        <f>VLOOKUP(BX71,PERT_NAT_EQB_2021!$B$4:$G$81,4,FALSE)</f>
        <v>0</v>
      </c>
      <c r="CJ71" s="260">
        <f>VLOOKUP(BX71,PERT_NAT_EQB_2021!$B$4:$G$81,5,FALSE)</f>
        <v>0</v>
      </c>
      <c r="CK71" s="260">
        <f>VLOOKUP(BX71,PERT_NAT_EQB_2021!$B$4:$G$81,2,FALSE)</f>
        <v>1</v>
      </c>
      <c r="CL71" s="259">
        <f t="shared" si="145"/>
        <v>1</v>
      </c>
      <c r="CM71" s="260">
        <f t="shared" si="105"/>
        <v>1</v>
      </c>
      <c r="CN71" s="260">
        <f t="shared" ref="CN71:CN83" si="149">IF($CD71=1,0,IF($CF71&gt;2,0,CI71))</f>
        <v>0</v>
      </c>
      <c r="CO71" s="260">
        <f t="shared" ref="CO71:CO83" si="150">IF($CD71=1,0,IF($CF71&gt;2,0,CJ71))</f>
        <v>0</v>
      </c>
      <c r="CP71" s="260">
        <f t="shared" si="146"/>
        <v>1</v>
      </c>
      <c r="CR71" s="262">
        <v>2</v>
      </c>
      <c r="CS71" s="263">
        <v>0</v>
      </c>
      <c r="CT71" s="262">
        <v>1</v>
      </c>
      <c r="CU71" s="264">
        <v>0</v>
      </c>
      <c r="CV71" s="264"/>
      <c r="CW71" s="263"/>
      <c r="CX71" s="274"/>
      <c r="CY71" s="275" t="str">
        <f t="shared" si="147"/>
        <v/>
      </c>
      <c r="CZ71" s="275"/>
      <c r="DA71" s="275"/>
      <c r="DB71" s="275"/>
      <c r="DC71" s="275"/>
      <c r="DD71" s="275"/>
      <c r="DE71" s="275"/>
      <c r="DF71" s="275"/>
      <c r="DG71" s="264">
        <v>1</v>
      </c>
      <c r="DH71" s="274"/>
      <c r="DI71" s="275" t="str">
        <f t="shared" si="148"/>
        <v/>
      </c>
      <c r="DJ71" s="275"/>
      <c r="DK71" s="275"/>
      <c r="DL71" s="275"/>
      <c r="DM71" s="275"/>
      <c r="DN71" s="275"/>
      <c r="DO71" s="275"/>
      <c r="DP71" s="275"/>
      <c r="DQ71" s="275"/>
      <c r="DR71" s="274"/>
      <c r="DS71" s="275" t="str">
        <f t="shared" ref="DS71:DS109" si="151">IF(AND(CT71=1,DR71=1),1,"")</f>
        <v/>
      </c>
      <c r="DT71" s="275"/>
      <c r="DU71" s="275"/>
      <c r="DV71" s="275"/>
      <c r="DW71" s="275"/>
      <c r="DX71" s="275"/>
      <c r="DY71" s="275"/>
      <c r="DZ71" s="275"/>
      <c r="EA71" s="275"/>
      <c r="EB71" s="274"/>
      <c r="EC71" s="275" t="str">
        <f t="shared" si="107"/>
        <v/>
      </c>
      <c r="ED71" s="275"/>
      <c r="EE71" s="275"/>
      <c r="EF71" s="275"/>
      <c r="EG71" s="275"/>
      <c r="EH71" s="275"/>
      <c r="EI71" s="275"/>
      <c r="EJ71" s="275"/>
      <c r="EK71" s="275"/>
      <c r="EL71" s="274"/>
      <c r="EM71" s="275" t="str">
        <f t="shared" si="112"/>
        <v/>
      </c>
      <c r="EN71" s="275"/>
      <c r="EO71" s="275"/>
      <c r="EP71" s="275"/>
      <c r="EQ71" s="275"/>
      <c r="ER71" s="275"/>
      <c r="ES71" s="275"/>
      <c r="ET71" s="275"/>
      <c r="EU71" s="275"/>
      <c r="EV71" s="274"/>
      <c r="EW71" s="275" t="str">
        <f t="shared" ref="EW71:EW85" si="152">IF(AND(CT71=1,EV71=1),1,"")</f>
        <v/>
      </c>
      <c r="EX71" s="275"/>
      <c r="EY71" s="275"/>
      <c r="EZ71" s="275"/>
      <c r="FA71" s="275"/>
      <c r="FB71" s="275"/>
      <c r="FC71" s="275"/>
      <c r="FD71" s="275"/>
      <c r="FE71" s="275"/>
      <c r="FF71" s="265">
        <f t="shared" si="108"/>
        <v>0</v>
      </c>
      <c r="FG71" s="264">
        <f t="shared" si="109"/>
        <v>0</v>
      </c>
      <c r="FH71" s="264">
        <f t="shared" si="110"/>
        <v>0</v>
      </c>
      <c r="FI71" s="264">
        <f t="shared" si="111"/>
        <v>0</v>
      </c>
      <c r="FJ71" s="264">
        <f t="shared" si="114"/>
        <v>0</v>
      </c>
      <c r="FK71" s="264">
        <f t="shared" si="115"/>
        <v>0</v>
      </c>
      <c r="FL71" s="264">
        <v>2</v>
      </c>
      <c r="FM71" s="264">
        <v>2</v>
      </c>
      <c r="FN71" s="264">
        <v>1</v>
      </c>
      <c r="FO71" s="264">
        <v>0</v>
      </c>
      <c r="FP71" s="264">
        <v>0</v>
      </c>
      <c r="FQ71" s="264">
        <v>2</v>
      </c>
      <c r="FR71" s="264">
        <v>1</v>
      </c>
      <c r="FS71" s="264">
        <v>1</v>
      </c>
      <c r="FT71" s="264">
        <v>1</v>
      </c>
      <c r="FU71" s="264">
        <v>1</v>
      </c>
      <c r="FV71" s="264"/>
      <c r="FW71" s="264"/>
      <c r="FX71" s="264">
        <v>1</v>
      </c>
      <c r="FY71" s="264">
        <v>1</v>
      </c>
      <c r="FZ71" s="275">
        <f t="shared" si="116"/>
        <v>0</v>
      </c>
      <c r="GA71" s="275">
        <f t="shared" si="117"/>
        <v>0</v>
      </c>
      <c r="GB71" s="275">
        <f t="shared" si="118"/>
        <v>0</v>
      </c>
      <c r="GC71" s="275">
        <f t="shared" si="119"/>
        <v>0</v>
      </c>
      <c r="GD71" s="275">
        <f t="shared" si="120"/>
        <v>0</v>
      </c>
      <c r="GE71" s="275">
        <f t="shared" si="121"/>
        <v>0</v>
      </c>
      <c r="GF71" s="275">
        <f t="shared" si="100"/>
        <v>0</v>
      </c>
      <c r="GG71" s="275">
        <f t="shared" si="101"/>
        <v>0</v>
      </c>
      <c r="GH71" s="264">
        <f t="shared" si="102"/>
        <v>1</v>
      </c>
      <c r="GI71" s="78"/>
      <c r="GJ71" s="78">
        <v>1</v>
      </c>
      <c r="GK71" s="75" t="s">
        <v>956</v>
      </c>
      <c r="GL71" s="259">
        <v>4</v>
      </c>
      <c r="GM71" s="260">
        <v>1</v>
      </c>
      <c r="GN71" s="260">
        <v>1</v>
      </c>
      <c r="GO71" s="260">
        <v>1</v>
      </c>
      <c r="GP71" s="260">
        <v>1</v>
      </c>
      <c r="GQ71" s="260">
        <v>1</v>
      </c>
      <c r="GR71" s="260">
        <v>1</v>
      </c>
      <c r="GS71" s="260">
        <v>1</v>
      </c>
      <c r="GT71" s="260">
        <v>4</v>
      </c>
      <c r="GU71" s="260">
        <v>4</v>
      </c>
      <c r="GV71" s="260">
        <v>4</v>
      </c>
      <c r="GW71" s="260">
        <v>1</v>
      </c>
      <c r="GX71" s="260">
        <v>4</v>
      </c>
      <c r="GY71" s="260">
        <v>1</v>
      </c>
      <c r="GZ71" s="260" t="str">
        <f>VLOOKUP(BQ71,CARACT_PE!$A$2:$H$145,8,0)</f>
        <v>MEFM</v>
      </c>
    </row>
    <row r="72" spans="1:208" s="260" customFormat="1" ht="12.75" customHeight="1" x14ac:dyDescent="0.2">
      <c r="A72" s="259">
        <v>0</v>
      </c>
      <c r="B72" s="260">
        <v>0</v>
      </c>
      <c r="C72" s="260">
        <v>0</v>
      </c>
      <c r="D72" s="260">
        <v>0</v>
      </c>
      <c r="E72" s="260">
        <v>0</v>
      </c>
      <c r="F72" s="260">
        <v>0</v>
      </c>
      <c r="G72" s="260">
        <v>0</v>
      </c>
      <c r="H72" s="260">
        <v>1</v>
      </c>
      <c r="I72" s="260">
        <v>0</v>
      </c>
      <c r="J72" s="260">
        <v>1</v>
      </c>
      <c r="K72" s="260">
        <v>0</v>
      </c>
      <c r="L72" s="260">
        <v>0</v>
      </c>
      <c r="M72" s="260">
        <v>1</v>
      </c>
      <c r="N72" s="260">
        <v>0</v>
      </c>
      <c r="O72" s="260">
        <v>0</v>
      </c>
      <c r="P72" s="260">
        <v>0</v>
      </c>
      <c r="Q72" s="260">
        <v>0</v>
      </c>
      <c r="R72" s="260">
        <v>0</v>
      </c>
      <c r="S72" s="260">
        <v>0</v>
      </c>
      <c r="T72" s="260">
        <v>0</v>
      </c>
      <c r="U72" s="260">
        <v>0</v>
      </c>
      <c r="V72" s="260">
        <v>0</v>
      </c>
      <c r="W72" s="260">
        <v>0</v>
      </c>
      <c r="X72" s="260">
        <v>0</v>
      </c>
      <c r="Y72" s="260">
        <v>1</v>
      </c>
      <c r="Z72" s="260">
        <v>0</v>
      </c>
      <c r="AA72" s="260">
        <v>0</v>
      </c>
      <c r="AB72" s="260">
        <v>0</v>
      </c>
      <c r="AC72" s="260">
        <v>1</v>
      </c>
      <c r="AD72" s="260">
        <v>0</v>
      </c>
      <c r="AE72" s="260">
        <v>0</v>
      </c>
      <c r="AF72" s="260">
        <v>0</v>
      </c>
      <c r="AG72" s="260">
        <v>1</v>
      </c>
      <c r="AH72" s="260">
        <v>0</v>
      </c>
      <c r="AI72" s="260">
        <v>0</v>
      </c>
      <c r="AJ72" s="260">
        <v>0</v>
      </c>
      <c r="AK72" s="260">
        <v>0</v>
      </c>
      <c r="AL72" s="260">
        <v>0</v>
      </c>
      <c r="AM72" s="260">
        <v>0</v>
      </c>
      <c r="AN72" s="260">
        <v>0</v>
      </c>
      <c r="AO72" s="260">
        <v>0</v>
      </c>
      <c r="AP72" s="261">
        <v>0</v>
      </c>
      <c r="AQ72" s="260">
        <f t="shared" si="122"/>
        <v>0</v>
      </c>
      <c r="AR72" s="260">
        <f t="shared" si="123"/>
        <v>1</v>
      </c>
      <c r="AS72" s="260">
        <f t="shared" si="124"/>
        <v>0</v>
      </c>
      <c r="AT72" s="260">
        <f t="shared" si="125"/>
        <v>1</v>
      </c>
      <c r="AU72" s="260">
        <f t="shared" si="126"/>
        <v>1</v>
      </c>
      <c r="AV72" s="260">
        <f t="shared" si="127"/>
        <v>0</v>
      </c>
      <c r="AW72" s="259">
        <f t="shared" si="128"/>
        <v>1</v>
      </c>
      <c r="AX72" s="260">
        <f t="shared" si="129"/>
        <v>0</v>
      </c>
      <c r="AY72" s="260">
        <f t="shared" si="130"/>
        <v>0</v>
      </c>
      <c r="AZ72" s="260">
        <f t="shared" si="131"/>
        <v>1</v>
      </c>
      <c r="BA72" s="260">
        <f t="shared" si="132"/>
        <v>1</v>
      </c>
      <c r="BB72" s="260">
        <f t="shared" si="133"/>
        <v>0</v>
      </c>
      <c r="BC72" s="261">
        <f t="shared" si="134"/>
        <v>0</v>
      </c>
      <c r="BD72" s="259">
        <f t="shared" si="135"/>
        <v>1</v>
      </c>
      <c r="BE72" s="260">
        <f t="shared" si="136"/>
        <v>2</v>
      </c>
      <c r="BF72" s="261">
        <f t="shared" si="137"/>
        <v>3</v>
      </c>
      <c r="BG72" s="260">
        <f t="shared" si="138"/>
        <v>2</v>
      </c>
      <c r="BH72" s="260">
        <f t="shared" si="139"/>
        <v>0</v>
      </c>
      <c r="BI72" s="260">
        <f t="shared" si="140"/>
        <v>1</v>
      </c>
      <c r="BJ72" s="260">
        <f t="shared" si="141"/>
        <v>1</v>
      </c>
      <c r="BK72" s="260">
        <f t="shared" si="142"/>
        <v>1</v>
      </c>
      <c r="BL72" s="260">
        <f t="shared" si="143"/>
        <v>1</v>
      </c>
      <c r="BM72" s="260">
        <f t="shared" si="144"/>
        <v>0</v>
      </c>
      <c r="BN72" s="259">
        <v>1</v>
      </c>
      <c r="BO72" s="260">
        <v>0</v>
      </c>
      <c r="BP72" s="261">
        <v>0</v>
      </c>
      <c r="BQ72" s="259" t="s">
        <v>283</v>
      </c>
      <c r="BR72" s="260" t="s">
        <v>962</v>
      </c>
      <c r="BS72" s="260" t="s">
        <v>910</v>
      </c>
      <c r="BT72" s="260">
        <v>49</v>
      </c>
      <c r="BU72" s="260" t="s">
        <v>1101</v>
      </c>
      <c r="BV72" s="260">
        <v>9</v>
      </c>
      <c r="BW72" s="260" t="s">
        <v>70</v>
      </c>
      <c r="BX72" s="261" t="s">
        <v>684</v>
      </c>
      <c r="BY72" s="259">
        <f>VLOOKUP(BW72,PERT_NAT_EQB_2018!$B$4:$G$35,6,FALSE)</f>
        <v>1</v>
      </c>
      <c r="BZ72" s="260">
        <f>VLOOKUP(BW72,PERT_NAT_EQB_2018!$B$4:$G$35,3,FALSE)</f>
        <v>1</v>
      </c>
      <c r="CA72" s="260">
        <f>VLOOKUP(BW72,PERT_NAT_EQB_2018!$B$4:$G$35,4,FALSE)</f>
        <v>1</v>
      </c>
      <c r="CB72" s="260">
        <f>VLOOKUP(BW72,PERT_NAT_EQB_2018!$B$4:$G$35,5,FALSE)</f>
        <v>1</v>
      </c>
      <c r="CC72" s="260">
        <f>VLOOKUP(BW72,PERT_NAT_EQB_2018!$B$4:$G$35,2,FALSE)</f>
        <v>1</v>
      </c>
      <c r="CD72" s="259">
        <v>0</v>
      </c>
      <c r="CE72" s="260">
        <f>VLOOKUP(BQ72,CARACT_PE!$A$1:$N$145,COLUMN(CARACT_PE!N:N),FALSE)</f>
        <v>89</v>
      </c>
      <c r="CF72" s="260">
        <v>0</v>
      </c>
      <c r="CG72" s="259">
        <f>VLOOKUP(BX72,PERT_NAT_EQB_2021!$B$4:$G$81,6,FALSE)</f>
        <v>1</v>
      </c>
      <c r="CH72" s="260">
        <f>VLOOKUP(BX72,PERT_NAT_EQB_2021!$B$4:$G$81,3,FALSE)</f>
        <v>1</v>
      </c>
      <c r="CI72" s="260">
        <f>VLOOKUP(BX72,PERT_NAT_EQB_2021!$B$4:$G$81,4,FALSE)</f>
        <v>1</v>
      </c>
      <c r="CJ72" s="260">
        <f>VLOOKUP(BX72,PERT_NAT_EQB_2021!$B$4:$G$81,5,FALSE)</f>
        <v>1</v>
      </c>
      <c r="CK72" s="260">
        <f>VLOOKUP(BX72,PERT_NAT_EQB_2021!$B$4:$G$81,2,FALSE)</f>
        <v>1</v>
      </c>
      <c r="CL72" s="259">
        <f t="shared" si="145"/>
        <v>1</v>
      </c>
      <c r="CM72" s="260">
        <f t="shared" si="105"/>
        <v>1</v>
      </c>
      <c r="CN72" s="260">
        <f t="shared" si="149"/>
        <v>1</v>
      </c>
      <c r="CO72" s="260">
        <f t="shared" si="150"/>
        <v>1</v>
      </c>
      <c r="CP72" s="260">
        <f t="shared" si="146"/>
        <v>1</v>
      </c>
      <c r="CR72" s="262">
        <v>3</v>
      </c>
      <c r="CS72" s="263">
        <v>1</v>
      </c>
      <c r="CT72" s="262">
        <v>1</v>
      </c>
      <c r="CU72" s="264">
        <v>1</v>
      </c>
      <c r="CV72" s="264"/>
      <c r="CW72" s="263"/>
      <c r="CX72" s="262"/>
      <c r="CY72" s="264" t="str">
        <f t="shared" si="147"/>
        <v/>
      </c>
      <c r="CZ72" s="264"/>
      <c r="DA72" s="264"/>
      <c r="DB72" s="264"/>
      <c r="DC72" s="264"/>
      <c r="DD72" s="264"/>
      <c r="DE72" s="264"/>
      <c r="DF72" s="264"/>
      <c r="DG72" s="264"/>
      <c r="DH72" s="262"/>
      <c r="DI72" s="264" t="str">
        <f t="shared" si="148"/>
        <v/>
      </c>
      <c r="DJ72" s="264"/>
      <c r="DK72" s="264"/>
      <c r="DL72" s="264"/>
      <c r="DM72" s="264"/>
      <c r="DN72" s="264"/>
      <c r="DO72" s="264"/>
      <c r="DP72" s="264"/>
      <c r="DQ72" s="264"/>
      <c r="DR72" s="262">
        <v>1</v>
      </c>
      <c r="DS72" s="264">
        <f t="shared" si="151"/>
        <v>1</v>
      </c>
      <c r="DT72" s="264">
        <v>1</v>
      </c>
      <c r="DU72" s="264"/>
      <c r="DV72" s="264">
        <v>1</v>
      </c>
      <c r="DW72" s="264">
        <v>1</v>
      </c>
      <c r="DX72" s="264">
        <v>1</v>
      </c>
      <c r="DY72" s="264"/>
      <c r="DZ72" s="264"/>
      <c r="EA72" s="264"/>
      <c r="EB72" s="262"/>
      <c r="EC72" s="264" t="str">
        <f t="shared" si="107"/>
        <v/>
      </c>
      <c r="ED72" s="264"/>
      <c r="EE72" s="264"/>
      <c r="EF72" s="264"/>
      <c r="EG72" s="264"/>
      <c r="EH72" s="264"/>
      <c r="EI72" s="264"/>
      <c r="EJ72" s="264"/>
      <c r="EK72" s="264"/>
      <c r="EL72" s="262"/>
      <c r="EM72" s="264" t="str">
        <f t="shared" si="112"/>
        <v/>
      </c>
      <c r="EN72" s="264"/>
      <c r="EO72" s="264"/>
      <c r="EP72" s="264"/>
      <c r="EQ72" s="264"/>
      <c r="ER72" s="264"/>
      <c r="ES72" s="264"/>
      <c r="ET72" s="264"/>
      <c r="EU72" s="264"/>
      <c r="EV72" s="262">
        <v>1</v>
      </c>
      <c r="EW72" s="264">
        <f t="shared" si="152"/>
        <v>1</v>
      </c>
      <c r="EX72" s="264">
        <v>1</v>
      </c>
      <c r="EY72" s="264"/>
      <c r="EZ72" s="264">
        <v>1</v>
      </c>
      <c r="FA72" s="264">
        <v>1</v>
      </c>
      <c r="FB72" s="264">
        <v>1</v>
      </c>
      <c r="FC72" s="264"/>
      <c r="FD72" s="264">
        <v>1</v>
      </c>
      <c r="FE72" s="264"/>
      <c r="FF72" s="265">
        <f t="shared" si="108"/>
        <v>0</v>
      </c>
      <c r="FG72" s="264">
        <f t="shared" si="109"/>
        <v>0</v>
      </c>
      <c r="FH72" s="264">
        <f t="shared" si="110"/>
        <v>1</v>
      </c>
      <c r="FI72" s="264">
        <f t="shared" si="111"/>
        <v>0</v>
      </c>
      <c r="FJ72" s="264">
        <f t="shared" si="114"/>
        <v>1</v>
      </c>
      <c r="FK72" s="264">
        <f t="shared" si="115"/>
        <v>1</v>
      </c>
      <c r="FL72" s="264">
        <v>2</v>
      </c>
      <c r="FM72" s="264">
        <v>2</v>
      </c>
      <c r="FN72" s="264">
        <v>1</v>
      </c>
      <c r="FO72" s="264">
        <v>2</v>
      </c>
      <c r="FP72" s="264">
        <v>2</v>
      </c>
      <c r="FQ72" s="264">
        <v>2</v>
      </c>
      <c r="FR72" s="264">
        <v>1</v>
      </c>
      <c r="FS72" s="264">
        <v>1</v>
      </c>
      <c r="FT72" s="264">
        <v>1</v>
      </c>
      <c r="FU72" s="264">
        <v>1</v>
      </c>
      <c r="FV72" s="264"/>
      <c r="FW72" s="264"/>
      <c r="FX72" s="264">
        <v>1</v>
      </c>
      <c r="FY72" s="264">
        <v>1</v>
      </c>
      <c r="FZ72" s="264">
        <f t="shared" si="116"/>
        <v>2</v>
      </c>
      <c r="GA72" s="264">
        <f t="shared" si="117"/>
        <v>2</v>
      </c>
      <c r="GB72" s="264">
        <f t="shared" si="118"/>
        <v>0</v>
      </c>
      <c r="GC72" s="264">
        <f t="shared" si="119"/>
        <v>2</v>
      </c>
      <c r="GD72" s="264">
        <f t="shared" si="120"/>
        <v>2</v>
      </c>
      <c r="GE72" s="264">
        <f t="shared" si="121"/>
        <v>2</v>
      </c>
      <c r="GF72" s="264">
        <f t="shared" si="100"/>
        <v>0</v>
      </c>
      <c r="GG72" s="264">
        <f t="shared" si="101"/>
        <v>1</v>
      </c>
      <c r="GH72" s="264">
        <f t="shared" si="102"/>
        <v>0</v>
      </c>
      <c r="GI72" s="78">
        <v>1</v>
      </c>
      <c r="GJ72" s="78"/>
      <c r="GK72" s="75"/>
      <c r="GL72" s="259">
        <v>4</v>
      </c>
      <c r="GM72" s="260">
        <v>1</v>
      </c>
      <c r="GN72" s="260">
        <v>1</v>
      </c>
      <c r="GO72" s="260">
        <v>1</v>
      </c>
      <c r="GP72" s="260">
        <v>1</v>
      </c>
      <c r="GQ72" s="260">
        <v>1</v>
      </c>
      <c r="GR72" s="260">
        <v>1</v>
      </c>
      <c r="GS72" s="260">
        <v>1</v>
      </c>
      <c r="GT72" s="260">
        <v>4</v>
      </c>
      <c r="GU72" s="260">
        <v>4</v>
      </c>
      <c r="GV72" s="260">
        <v>4</v>
      </c>
      <c r="GW72" s="260">
        <v>1</v>
      </c>
      <c r="GX72" s="260">
        <v>4</v>
      </c>
      <c r="GY72" s="260">
        <v>1</v>
      </c>
      <c r="GZ72" s="260" t="str">
        <f>VLOOKUP(BQ72,CARACT_PE!$A$2:$H$145,8,0)</f>
        <v>MEFM</v>
      </c>
    </row>
    <row r="73" spans="1:208" s="260" customFormat="1" ht="12.75" customHeight="1" x14ac:dyDescent="0.2">
      <c r="A73" s="259">
        <v>1</v>
      </c>
      <c r="B73" s="260">
        <v>0</v>
      </c>
      <c r="C73" s="260">
        <v>1</v>
      </c>
      <c r="D73" s="260">
        <v>0</v>
      </c>
      <c r="E73" s="260">
        <v>0</v>
      </c>
      <c r="F73" s="260">
        <v>0</v>
      </c>
      <c r="G73" s="260">
        <v>0</v>
      </c>
      <c r="H73" s="260">
        <v>0</v>
      </c>
      <c r="I73" s="260">
        <v>0</v>
      </c>
      <c r="J73" s="260">
        <v>0</v>
      </c>
      <c r="K73" s="260">
        <v>0</v>
      </c>
      <c r="L73" s="260">
        <v>0</v>
      </c>
      <c r="M73" s="260">
        <v>0</v>
      </c>
      <c r="N73" s="260">
        <v>0</v>
      </c>
      <c r="O73" s="260">
        <v>0</v>
      </c>
      <c r="P73" s="260">
        <v>0</v>
      </c>
      <c r="Q73" s="260">
        <v>0</v>
      </c>
      <c r="R73" s="260">
        <v>0</v>
      </c>
      <c r="S73" s="260">
        <v>0</v>
      </c>
      <c r="T73" s="260">
        <v>0</v>
      </c>
      <c r="U73" s="260">
        <v>0</v>
      </c>
      <c r="V73" s="260">
        <v>1</v>
      </c>
      <c r="W73" s="260">
        <v>0</v>
      </c>
      <c r="X73" s="260">
        <v>0</v>
      </c>
      <c r="Y73" s="260">
        <v>0</v>
      </c>
      <c r="Z73" s="260">
        <v>0</v>
      </c>
      <c r="AA73" s="260">
        <v>0</v>
      </c>
      <c r="AB73" s="260">
        <v>0</v>
      </c>
      <c r="AC73" s="260">
        <v>0</v>
      </c>
      <c r="AD73" s="260">
        <v>0</v>
      </c>
      <c r="AE73" s="260">
        <v>0</v>
      </c>
      <c r="AF73" s="260">
        <v>0</v>
      </c>
      <c r="AG73" s="260">
        <v>0</v>
      </c>
      <c r="AH73" s="260">
        <v>0</v>
      </c>
      <c r="AI73" s="260">
        <v>0</v>
      </c>
      <c r="AJ73" s="260">
        <v>0</v>
      </c>
      <c r="AK73" s="260">
        <v>0</v>
      </c>
      <c r="AL73" s="260">
        <v>0</v>
      </c>
      <c r="AM73" s="260">
        <v>0</v>
      </c>
      <c r="AN73" s="260">
        <v>0</v>
      </c>
      <c r="AO73" s="260">
        <v>0</v>
      </c>
      <c r="AP73" s="261">
        <v>0</v>
      </c>
      <c r="AQ73" s="260">
        <f t="shared" si="122"/>
        <v>1</v>
      </c>
      <c r="AR73" s="260">
        <f t="shared" si="123"/>
        <v>0</v>
      </c>
      <c r="AS73" s="260">
        <f t="shared" si="124"/>
        <v>0</v>
      </c>
      <c r="AT73" s="260">
        <f t="shared" si="125"/>
        <v>1</v>
      </c>
      <c r="AU73" s="260">
        <f t="shared" si="126"/>
        <v>0</v>
      </c>
      <c r="AV73" s="260">
        <f t="shared" si="127"/>
        <v>0</v>
      </c>
      <c r="AW73" s="259">
        <f t="shared" si="128"/>
        <v>1</v>
      </c>
      <c r="AX73" s="260">
        <f t="shared" si="129"/>
        <v>0</v>
      </c>
      <c r="AY73" s="260">
        <f t="shared" si="130"/>
        <v>0</v>
      </c>
      <c r="AZ73" s="260">
        <f t="shared" si="131"/>
        <v>0</v>
      </c>
      <c r="BA73" s="260">
        <f t="shared" si="132"/>
        <v>0</v>
      </c>
      <c r="BB73" s="260">
        <f t="shared" si="133"/>
        <v>0</v>
      </c>
      <c r="BC73" s="261">
        <f t="shared" si="134"/>
        <v>0</v>
      </c>
      <c r="BD73" s="259">
        <f t="shared" si="135"/>
        <v>1</v>
      </c>
      <c r="BE73" s="260">
        <f t="shared" si="136"/>
        <v>1</v>
      </c>
      <c r="BF73" s="261">
        <f t="shared" si="137"/>
        <v>1</v>
      </c>
      <c r="BG73" s="260">
        <f t="shared" si="138"/>
        <v>2</v>
      </c>
      <c r="BH73" s="260">
        <f t="shared" si="139"/>
        <v>0</v>
      </c>
      <c r="BI73" s="260">
        <f t="shared" si="140"/>
        <v>1</v>
      </c>
      <c r="BJ73" s="260">
        <f t="shared" si="141"/>
        <v>0</v>
      </c>
      <c r="BK73" s="260">
        <f t="shared" si="142"/>
        <v>0</v>
      </c>
      <c r="BL73" s="260">
        <f t="shared" si="143"/>
        <v>0</v>
      </c>
      <c r="BM73" s="260">
        <f t="shared" si="144"/>
        <v>0</v>
      </c>
      <c r="BN73" s="259">
        <v>1</v>
      </c>
      <c r="BO73" s="260">
        <v>1</v>
      </c>
      <c r="BP73" s="261">
        <v>0</v>
      </c>
      <c r="BQ73" s="259" t="s">
        <v>288</v>
      </c>
      <c r="BR73" s="260" t="s">
        <v>289</v>
      </c>
      <c r="BS73" s="260" t="s">
        <v>911</v>
      </c>
      <c r="BT73" s="260">
        <v>53</v>
      </c>
      <c r="BU73" s="260" t="s">
        <v>1101</v>
      </c>
      <c r="BV73" s="260">
        <v>9</v>
      </c>
      <c r="BW73" s="260" t="s">
        <v>45</v>
      </c>
      <c r="BX73" s="261" t="s">
        <v>668</v>
      </c>
      <c r="BY73" s="259">
        <f>VLOOKUP(BW73,PERT_NAT_EQB_2018!$B$4:$G$35,6,FALSE)</f>
        <v>1</v>
      </c>
      <c r="BZ73" s="260">
        <f>VLOOKUP(BW73,PERT_NAT_EQB_2018!$B$4:$G$35,3,FALSE)</f>
        <v>1</v>
      </c>
      <c r="CA73" s="260">
        <f>VLOOKUP(BW73,PERT_NAT_EQB_2018!$B$4:$G$35,4,FALSE)</f>
        <v>1</v>
      </c>
      <c r="CB73" s="260">
        <f>VLOOKUP(BW73,PERT_NAT_EQB_2018!$B$4:$G$35,5,FALSE)</f>
        <v>1</v>
      </c>
      <c r="CC73" s="260">
        <f>VLOOKUP(BW73,PERT_NAT_EQB_2018!$B$4:$G$35,2,FALSE)</f>
        <v>1</v>
      </c>
      <c r="CD73" s="259">
        <v>0</v>
      </c>
      <c r="CE73" s="260">
        <f>VLOOKUP(BQ73,CARACT_PE!$A$1:$N$145,COLUMN(CARACT_PE!N:N),FALSE)</f>
        <v>97</v>
      </c>
      <c r="CF73" s="260">
        <v>0</v>
      </c>
      <c r="CG73" s="259">
        <f>VLOOKUP(BX73,PERT_NAT_EQB_2021!$B$4:$G$81,6,FALSE)</f>
        <v>1</v>
      </c>
      <c r="CH73" s="260">
        <f>VLOOKUP(BX73,PERT_NAT_EQB_2021!$B$4:$G$81,3,FALSE)</f>
        <v>1</v>
      </c>
      <c r="CI73" s="260">
        <f>VLOOKUP(BX73,PERT_NAT_EQB_2021!$B$4:$G$81,4,FALSE)</f>
        <v>1</v>
      </c>
      <c r="CJ73" s="260">
        <f>VLOOKUP(BX73,PERT_NAT_EQB_2021!$B$4:$G$81,5,FALSE)</f>
        <v>1</v>
      </c>
      <c r="CK73" s="260">
        <f>VLOOKUP(BX73,PERT_NAT_EQB_2021!$B$4:$G$81,2,FALSE)</f>
        <v>1</v>
      </c>
      <c r="CL73" s="259">
        <f t="shared" si="145"/>
        <v>1</v>
      </c>
      <c r="CM73" s="260">
        <f t="shared" si="105"/>
        <v>1</v>
      </c>
      <c r="CN73" s="260">
        <f t="shared" si="149"/>
        <v>1</v>
      </c>
      <c r="CO73" s="260">
        <f t="shared" si="150"/>
        <v>1</v>
      </c>
      <c r="CP73" s="260">
        <f t="shared" si="146"/>
        <v>1</v>
      </c>
      <c r="CR73" s="262">
        <v>4</v>
      </c>
      <c r="CS73" s="263">
        <v>1</v>
      </c>
      <c r="CT73" s="262">
        <v>1</v>
      </c>
      <c r="CU73" s="264">
        <v>1</v>
      </c>
      <c r="CV73" s="264"/>
      <c r="CW73" s="263"/>
      <c r="CX73" s="262">
        <v>1</v>
      </c>
      <c r="CY73" s="264">
        <f t="shared" si="147"/>
        <v>1</v>
      </c>
      <c r="CZ73" s="264">
        <v>1</v>
      </c>
      <c r="DA73" s="264"/>
      <c r="DB73" s="264">
        <v>1</v>
      </c>
      <c r="DC73" s="264">
        <v>1</v>
      </c>
      <c r="DD73" s="264">
        <v>1</v>
      </c>
      <c r="DE73" s="264"/>
      <c r="DF73" s="264"/>
      <c r="DG73" s="264"/>
      <c r="DH73" s="262"/>
      <c r="DI73" s="264" t="str">
        <f t="shared" si="148"/>
        <v/>
      </c>
      <c r="DJ73" s="264"/>
      <c r="DK73" s="264"/>
      <c r="DL73" s="264"/>
      <c r="DM73" s="264"/>
      <c r="DN73" s="264"/>
      <c r="DO73" s="264"/>
      <c r="DP73" s="264"/>
      <c r="DQ73" s="264">
        <v>1</v>
      </c>
      <c r="DR73" s="262"/>
      <c r="DS73" s="264" t="str">
        <f t="shared" si="151"/>
        <v/>
      </c>
      <c r="DT73" s="264"/>
      <c r="DU73" s="264"/>
      <c r="DV73" s="264"/>
      <c r="DW73" s="264"/>
      <c r="DX73" s="264"/>
      <c r="DY73" s="264"/>
      <c r="DZ73" s="264"/>
      <c r="EA73" s="264"/>
      <c r="EB73" s="262">
        <v>1</v>
      </c>
      <c r="EC73" s="264">
        <f t="shared" si="107"/>
        <v>1</v>
      </c>
      <c r="ED73" s="264">
        <v>1</v>
      </c>
      <c r="EE73" s="264"/>
      <c r="EF73" s="264">
        <v>1</v>
      </c>
      <c r="EG73" s="264">
        <v>1</v>
      </c>
      <c r="EH73" s="264">
        <v>1</v>
      </c>
      <c r="EI73" s="264"/>
      <c r="EJ73" s="264"/>
      <c r="EK73" s="264"/>
      <c r="EL73" s="262"/>
      <c r="EM73" s="264" t="str">
        <f t="shared" si="112"/>
        <v/>
      </c>
      <c r="EN73" s="264"/>
      <c r="EO73" s="264"/>
      <c r="EP73" s="264"/>
      <c r="EQ73" s="264"/>
      <c r="ER73" s="264"/>
      <c r="ES73" s="264"/>
      <c r="ET73" s="264"/>
      <c r="EU73" s="264"/>
      <c r="EV73" s="262"/>
      <c r="EW73" s="264" t="str">
        <f t="shared" si="152"/>
        <v/>
      </c>
      <c r="EX73" s="264"/>
      <c r="EY73" s="264"/>
      <c r="EZ73" s="264"/>
      <c r="FA73" s="264"/>
      <c r="FB73" s="264"/>
      <c r="FC73" s="264"/>
      <c r="FD73" s="264"/>
      <c r="FE73" s="264"/>
      <c r="FF73" s="265">
        <f t="shared" si="108"/>
        <v>1</v>
      </c>
      <c r="FG73" s="264">
        <f t="shared" si="109"/>
        <v>0</v>
      </c>
      <c r="FH73" s="264">
        <f t="shared" si="110"/>
        <v>0</v>
      </c>
      <c r="FI73" s="264">
        <f t="shared" si="111"/>
        <v>1</v>
      </c>
      <c r="FJ73" s="264">
        <f t="shared" si="114"/>
        <v>0</v>
      </c>
      <c r="FK73" s="264">
        <f t="shared" si="115"/>
        <v>0</v>
      </c>
      <c r="FL73" s="264">
        <v>2</v>
      </c>
      <c r="FM73" s="264">
        <v>2</v>
      </c>
      <c r="FN73" s="264">
        <v>1</v>
      </c>
      <c r="FO73" s="264">
        <v>2</v>
      </c>
      <c r="FP73" s="264">
        <v>2</v>
      </c>
      <c r="FQ73" s="264">
        <v>2</v>
      </c>
      <c r="FR73" s="264">
        <v>1</v>
      </c>
      <c r="FS73" s="264">
        <v>1</v>
      </c>
      <c r="FT73" s="264">
        <v>1</v>
      </c>
      <c r="FU73" s="264">
        <v>1</v>
      </c>
      <c r="FV73" s="264"/>
      <c r="FW73" s="264"/>
      <c r="FX73" s="264">
        <v>1</v>
      </c>
      <c r="FY73" s="264">
        <v>1</v>
      </c>
      <c r="FZ73" s="264">
        <f t="shared" si="116"/>
        <v>2</v>
      </c>
      <c r="GA73" s="264">
        <f t="shared" si="117"/>
        <v>2</v>
      </c>
      <c r="GB73" s="264">
        <f t="shared" si="118"/>
        <v>0</v>
      </c>
      <c r="GC73" s="264">
        <f t="shared" si="119"/>
        <v>2</v>
      </c>
      <c r="GD73" s="264">
        <f t="shared" si="120"/>
        <v>2</v>
      </c>
      <c r="GE73" s="264">
        <f t="shared" si="121"/>
        <v>2</v>
      </c>
      <c r="GF73" s="264">
        <f t="shared" si="100"/>
        <v>0</v>
      </c>
      <c r="GG73" s="264">
        <f t="shared" si="101"/>
        <v>0</v>
      </c>
      <c r="GH73" s="264">
        <f t="shared" si="102"/>
        <v>1</v>
      </c>
      <c r="GI73" s="78">
        <v>1</v>
      </c>
      <c r="GJ73" s="78"/>
      <c r="GK73" s="75"/>
      <c r="GL73" s="259">
        <v>4</v>
      </c>
      <c r="GM73" s="260">
        <v>1</v>
      </c>
      <c r="GN73" s="260">
        <v>1</v>
      </c>
      <c r="GO73" s="260">
        <v>1</v>
      </c>
      <c r="GP73" s="260">
        <v>1</v>
      </c>
      <c r="GQ73" s="260">
        <v>1</v>
      </c>
      <c r="GR73" s="260">
        <v>1</v>
      </c>
      <c r="GS73" s="260">
        <v>1</v>
      </c>
      <c r="GT73" s="260">
        <v>4</v>
      </c>
      <c r="GU73" s="260">
        <v>4</v>
      </c>
      <c r="GV73" s="260">
        <v>4</v>
      </c>
      <c r="GW73" s="260">
        <v>1</v>
      </c>
      <c r="GX73" s="260">
        <v>4</v>
      </c>
      <c r="GY73" s="260">
        <v>1</v>
      </c>
      <c r="GZ73" s="260" t="str">
        <f>VLOOKUP(BQ73,CARACT_PE!$A$2:$H$145,8,0)</f>
        <v>MEFM</v>
      </c>
    </row>
    <row r="74" spans="1:208" s="260" customFormat="1" ht="12.75" customHeight="1" x14ac:dyDescent="0.2">
      <c r="A74" s="259">
        <v>0</v>
      </c>
      <c r="B74" s="260">
        <v>0</v>
      </c>
      <c r="C74" s="260">
        <v>1</v>
      </c>
      <c r="D74" s="260">
        <v>1</v>
      </c>
      <c r="E74" s="260">
        <v>0</v>
      </c>
      <c r="F74" s="260">
        <v>0</v>
      </c>
      <c r="G74" s="260">
        <v>0</v>
      </c>
      <c r="H74" s="260">
        <v>0</v>
      </c>
      <c r="I74" s="260">
        <v>0</v>
      </c>
      <c r="J74" s="260">
        <v>0</v>
      </c>
      <c r="K74" s="260">
        <v>0</v>
      </c>
      <c r="L74" s="260">
        <v>0</v>
      </c>
      <c r="M74" s="260">
        <v>0</v>
      </c>
      <c r="N74" s="260">
        <v>0</v>
      </c>
      <c r="O74" s="260">
        <v>0</v>
      </c>
      <c r="P74" s="260">
        <v>0</v>
      </c>
      <c r="Q74" s="260">
        <v>0</v>
      </c>
      <c r="R74" s="260">
        <v>0</v>
      </c>
      <c r="S74" s="260">
        <v>0</v>
      </c>
      <c r="T74" s="260">
        <v>0</v>
      </c>
      <c r="U74" s="260">
        <v>0</v>
      </c>
      <c r="V74" s="260">
        <v>1</v>
      </c>
      <c r="W74" s="260">
        <v>0</v>
      </c>
      <c r="X74" s="260">
        <v>1</v>
      </c>
      <c r="Y74" s="260">
        <v>1</v>
      </c>
      <c r="Z74" s="260">
        <v>0</v>
      </c>
      <c r="AA74" s="260">
        <v>0</v>
      </c>
      <c r="AB74" s="260">
        <v>0</v>
      </c>
      <c r="AC74" s="260">
        <v>0</v>
      </c>
      <c r="AD74" s="260">
        <v>0</v>
      </c>
      <c r="AE74" s="260">
        <v>0</v>
      </c>
      <c r="AF74" s="260">
        <v>0</v>
      </c>
      <c r="AG74" s="260">
        <v>0</v>
      </c>
      <c r="AH74" s="260">
        <v>0</v>
      </c>
      <c r="AI74" s="260">
        <v>0</v>
      </c>
      <c r="AJ74" s="260">
        <v>0</v>
      </c>
      <c r="AK74" s="260">
        <v>0</v>
      </c>
      <c r="AL74" s="260">
        <v>0</v>
      </c>
      <c r="AM74" s="260">
        <v>0</v>
      </c>
      <c r="AN74" s="260">
        <v>0</v>
      </c>
      <c r="AO74" s="260">
        <v>0</v>
      </c>
      <c r="AP74" s="261">
        <v>0</v>
      </c>
      <c r="AQ74" s="260">
        <f t="shared" si="122"/>
        <v>1</v>
      </c>
      <c r="AR74" s="260">
        <f t="shared" si="123"/>
        <v>0</v>
      </c>
      <c r="AS74" s="260">
        <f t="shared" si="124"/>
        <v>0</v>
      </c>
      <c r="AT74" s="260">
        <f t="shared" si="125"/>
        <v>1</v>
      </c>
      <c r="AU74" s="260">
        <f t="shared" si="126"/>
        <v>0</v>
      </c>
      <c r="AV74" s="260">
        <f t="shared" si="127"/>
        <v>0</v>
      </c>
      <c r="AW74" s="259">
        <f t="shared" si="128"/>
        <v>1</v>
      </c>
      <c r="AX74" s="260">
        <f t="shared" si="129"/>
        <v>0</v>
      </c>
      <c r="AY74" s="260">
        <f t="shared" si="130"/>
        <v>1</v>
      </c>
      <c r="AZ74" s="260">
        <f t="shared" si="131"/>
        <v>1</v>
      </c>
      <c r="BA74" s="260">
        <f t="shared" si="132"/>
        <v>0</v>
      </c>
      <c r="BB74" s="260">
        <f t="shared" si="133"/>
        <v>0</v>
      </c>
      <c r="BC74" s="261">
        <f t="shared" si="134"/>
        <v>0</v>
      </c>
      <c r="BD74" s="259">
        <f t="shared" si="135"/>
        <v>1</v>
      </c>
      <c r="BE74" s="260">
        <f t="shared" si="136"/>
        <v>1</v>
      </c>
      <c r="BF74" s="261">
        <f t="shared" si="137"/>
        <v>3</v>
      </c>
      <c r="BG74" s="260">
        <f t="shared" si="138"/>
        <v>1</v>
      </c>
      <c r="BH74" s="260">
        <f t="shared" si="139"/>
        <v>0</v>
      </c>
      <c r="BI74" s="260">
        <f t="shared" si="140"/>
        <v>2</v>
      </c>
      <c r="BJ74" s="260">
        <f t="shared" si="141"/>
        <v>2</v>
      </c>
      <c r="BK74" s="260">
        <f t="shared" si="142"/>
        <v>0</v>
      </c>
      <c r="BL74" s="260">
        <f t="shared" si="143"/>
        <v>0</v>
      </c>
      <c r="BM74" s="260">
        <f t="shared" si="144"/>
        <v>0</v>
      </c>
      <c r="BN74" s="259">
        <v>1</v>
      </c>
      <c r="BO74" s="260">
        <v>1</v>
      </c>
      <c r="BP74" s="261">
        <v>0</v>
      </c>
      <c r="BQ74" s="259" t="s">
        <v>291</v>
      </c>
      <c r="BR74" s="260" t="s">
        <v>292</v>
      </c>
      <c r="BS74" s="260" t="s">
        <v>912</v>
      </c>
      <c r="BT74" s="260">
        <v>56</v>
      </c>
      <c r="BU74" s="260" t="s">
        <v>1092</v>
      </c>
      <c r="BV74" s="260">
        <v>9</v>
      </c>
      <c r="BW74" s="260" t="s">
        <v>45</v>
      </c>
      <c r="BX74" s="261" t="s">
        <v>676</v>
      </c>
      <c r="BY74" s="259">
        <f>VLOOKUP(BW74,PERT_NAT_EQB_2018!$B$4:$G$35,6,FALSE)</f>
        <v>1</v>
      </c>
      <c r="BZ74" s="260">
        <f>VLOOKUP(BW74,PERT_NAT_EQB_2018!$B$4:$G$35,3,FALSE)</f>
        <v>1</v>
      </c>
      <c r="CA74" s="260">
        <f>VLOOKUP(BW74,PERT_NAT_EQB_2018!$B$4:$G$35,4,FALSE)</f>
        <v>1</v>
      </c>
      <c r="CB74" s="260">
        <f>VLOOKUP(BW74,PERT_NAT_EQB_2018!$B$4:$G$35,5,FALSE)</f>
        <v>1</v>
      </c>
      <c r="CC74" s="260">
        <f>VLOOKUP(BW74,PERT_NAT_EQB_2018!$B$4:$G$35,2,FALSE)</f>
        <v>1</v>
      </c>
      <c r="CD74" s="259">
        <v>0</v>
      </c>
      <c r="CE74" s="260">
        <f>VLOOKUP(BQ74,CARACT_PE!$A$1:$N$145,COLUMN(CARACT_PE!N:N),FALSE)</f>
        <v>3</v>
      </c>
      <c r="CF74" s="260">
        <v>0</v>
      </c>
      <c r="CG74" s="259">
        <f>VLOOKUP(BX74,PERT_NAT_EQB_2021!$B$4:$G$81,6,FALSE)</f>
        <v>1</v>
      </c>
      <c r="CH74" s="260">
        <f>VLOOKUP(BX74,PERT_NAT_EQB_2021!$B$4:$G$81,3,FALSE)</f>
        <v>1</v>
      </c>
      <c r="CI74" s="260">
        <f>VLOOKUP(BX74,PERT_NAT_EQB_2021!$B$4:$G$81,4,FALSE)</f>
        <v>1</v>
      </c>
      <c r="CJ74" s="260">
        <f>VLOOKUP(BX74,PERT_NAT_EQB_2021!$B$4:$G$81,5,FALSE)</f>
        <v>1</v>
      </c>
      <c r="CK74" s="260">
        <f>VLOOKUP(BX74,PERT_NAT_EQB_2021!$B$4:$G$81,2,FALSE)</f>
        <v>1</v>
      </c>
      <c r="CL74" s="259">
        <f t="shared" si="145"/>
        <v>1</v>
      </c>
      <c r="CM74" s="260">
        <f t="shared" si="105"/>
        <v>1</v>
      </c>
      <c r="CN74" s="260">
        <f t="shared" si="149"/>
        <v>1</v>
      </c>
      <c r="CO74" s="260">
        <f t="shared" si="150"/>
        <v>1</v>
      </c>
      <c r="CP74" s="260">
        <f t="shared" si="146"/>
        <v>1</v>
      </c>
      <c r="CR74" s="262">
        <v>3</v>
      </c>
      <c r="CS74" s="263">
        <v>1</v>
      </c>
      <c r="CT74" s="262">
        <v>1</v>
      </c>
      <c r="CU74" s="264">
        <v>1</v>
      </c>
      <c r="CV74" s="264"/>
      <c r="CW74" s="263"/>
      <c r="CX74" s="262">
        <v>1</v>
      </c>
      <c r="CY74" s="264">
        <f t="shared" si="147"/>
        <v>1</v>
      </c>
      <c r="CZ74" s="264">
        <v>1</v>
      </c>
      <c r="DA74" s="264"/>
      <c r="DB74" s="264">
        <v>1</v>
      </c>
      <c r="DC74" s="264">
        <v>1</v>
      </c>
      <c r="DD74" s="264">
        <v>1</v>
      </c>
      <c r="DE74" s="264"/>
      <c r="DF74" s="264"/>
      <c r="DG74" s="264"/>
      <c r="DH74" s="262"/>
      <c r="DI74" s="264" t="str">
        <f t="shared" si="148"/>
        <v/>
      </c>
      <c r="DJ74" s="264"/>
      <c r="DK74" s="264"/>
      <c r="DL74" s="264"/>
      <c r="DM74" s="264"/>
      <c r="DN74" s="264"/>
      <c r="DO74" s="264"/>
      <c r="DP74" s="264"/>
      <c r="DQ74" s="264">
        <v>1</v>
      </c>
      <c r="DR74" s="262"/>
      <c r="DS74" s="264" t="str">
        <f t="shared" si="151"/>
        <v/>
      </c>
      <c r="DT74" s="264"/>
      <c r="DU74" s="264"/>
      <c r="DV74" s="264"/>
      <c r="DW74" s="264"/>
      <c r="DX74" s="264"/>
      <c r="DY74" s="264"/>
      <c r="DZ74" s="264"/>
      <c r="EA74" s="264"/>
      <c r="EB74" s="262">
        <v>1</v>
      </c>
      <c r="EC74" s="264">
        <f t="shared" si="107"/>
        <v>1</v>
      </c>
      <c r="ED74" s="264">
        <v>1</v>
      </c>
      <c r="EE74" s="264"/>
      <c r="EF74" s="264">
        <v>1</v>
      </c>
      <c r="EG74" s="264">
        <v>1</v>
      </c>
      <c r="EH74" s="264">
        <v>1</v>
      </c>
      <c r="EI74" s="264"/>
      <c r="EJ74" s="264"/>
      <c r="EK74" s="264"/>
      <c r="EL74" s="262"/>
      <c r="EM74" s="264" t="str">
        <f t="shared" si="112"/>
        <v/>
      </c>
      <c r="EN74" s="264"/>
      <c r="EO74" s="264"/>
      <c r="EP74" s="264"/>
      <c r="EQ74" s="264"/>
      <c r="ER74" s="264"/>
      <c r="ES74" s="264"/>
      <c r="ET74" s="264"/>
      <c r="EU74" s="264"/>
      <c r="EV74" s="262"/>
      <c r="EW74" s="264" t="str">
        <f t="shared" si="152"/>
        <v/>
      </c>
      <c r="EX74" s="264"/>
      <c r="EY74" s="264"/>
      <c r="EZ74" s="264"/>
      <c r="FA74" s="264"/>
      <c r="FB74" s="264"/>
      <c r="FC74" s="264"/>
      <c r="FD74" s="264"/>
      <c r="FE74" s="264"/>
      <c r="FF74" s="265">
        <f t="shared" si="108"/>
        <v>1</v>
      </c>
      <c r="FG74" s="264">
        <f t="shared" si="109"/>
        <v>0</v>
      </c>
      <c r="FH74" s="264">
        <f t="shared" si="110"/>
        <v>0</v>
      </c>
      <c r="FI74" s="264">
        <f t="shared" si="111"/>
        <v>1</v>
      </c>
      <c r="FJ74" s="264">
        <f t="shared" si="114"/>
        <v>0</v>
      </c>
      <c r="FK74" s="264">
        <f t="shared" si="115"/>
        <v>0</v>
      </c>
      <c r="FL74" s="264">
        <v>2</v>
      </c>
      <c r="FM74" s="264">
        <v>2</v>
      </c>
      <c r="FN74" s="264">
        <v>1</v>
      </c>
      <c r="FO74" s="264">
        <v>2</v>
      </c>
      <c r="FP74" s="264">
        <v>2</v>
      </c>
      <c r="FQ74" s="264">
        <v>2</v>
      </c>
      <c r="FR74" s="264">
        <v>1</v>
      </c>
      <c r="FS74" s="264">
        <v>1</v>
      </c>
      <c r="FT74" s="264">
        <v>1</v>
      </c>
      <c r="FU74" s="264">
        <v>1</v>
      </c>
      <c r="FV74" s="264"/>
      <c r="FW74" s="264"/>
      <c r="FX74" s="264">
        <v>1</v>
      </c>
      <c r="FY74" s="264">
        <v>1</v>
      </c>
      <c r="FZ74" s="264">
        <f t="shared" si="116"/>
        <v>2</v>
      </c>
      <c r="GA74" s="264">
        <f t="shared" si="117"/>
        <v>2</v>
      </c>
      <c r="GB74" s="264">
        <f t="shared" si="118"/>
        <v>0</v>
      </c>
      <c r="GC74" s="264">
        <f t="shared" si="119"/>
        <v>2</v>
      </c>
      <c r="GD74" s="264">
        <f t="shared" si="120"/>
        <v>2</v>
      </c>
      <c r="GE74" s="264">
        <f t="shared" si="121"/>
        <v>2</v>
      </c>
      <c r="GF74" s="264">
        <f t="shared" si="100"/>
        <v>0</v>
      </c>
      <c r="GG74" s="264">
        <f t="shared" si="101"/>
        <v>0</v>
      </c>
      <c r="GH74" s="264">
        <f t="shared" si="102"/>
        <v>1</v>
      </c>
      <c r="GI74" s="78">
        <v>1</v>
      </c>
      <c r="GJ74" s="78"/>
      <c r="GK74" s="75"/>
      <c r="GL74" s="259">
        <v>4</v>
      </c>
      <c r="GM74" s="260">
        <v>1</v>
      </c>
      <c r="GN74" s="260">
        <v>1</v>
      </c>
      <c r="GO74" s="260">
        <v>1</v>
      </c>
      <c r="GP74" s="260">
        <v>1</v>
      </c>
      <c r="GQ74" s="260">
        <v>1</v>
      </c>
      <c r="GR74" s="260">
        <v>1</v>
      </c>
      <c r="GS74" s="260">
        <v>1</v>
      </c>
      <c r="GT74" s="260">
        <v>4</v>
      </c>
      <c r="GU74" s="260">
        <v>4</v>
      </c>
      <c r="GV74" s="260">
        <v>4</v>
      </c>
      <c r="GW74" s="260">
        <v>1</v>
      </c>
      <c r="GX74" s="260">
        <v>4</v>
      </c>
      <c r="GY74" s="260">
        <v>1</v>
      </c>
      <c r="GZ74" s="260" t="str">
        <f>VLOOKUP(BQ74,CARACT_PE!$A$2:$H$145,8,0)</f>
        <v>MEFM</v>
      </c>
    </row>
    <row r="75" spans="1:208" s="260" customFormat="1" ht="12.75" customHeight="1" x14ac:dyDescent="0.2">
      <c r="A75" s="259">
        <v>0</v>
      </c>
      <c r="B75" s="260">
        <v>0</v>
      </c>
      <c r="C75" s="260">
        <v>0</v>
      </c>
      <c r="D75" s="260">
        <v>0</v>
      </c>
      <c r="E75" s="260">
        <v>0</v>
      </c>
      <c r="F75" s="260">
        <v>0</v>
      </c>
      <c r="G75" s="260">
        <v>1</v>
      </c>
      <c r="H75" s="260">
        <v>1</v>
      </c>
      <c r="I75" s="260">
        <v>0</v>
      </c>
      <c r="J75" s="260">
        <v>1</v>
      </c>
      <c r="K75" s="260">
        <v>1</v>
      </c>
      <c r="L75" s="260">
        <v>0</v>
      </c>
      <c r="M75" s="260">
        <v>0</v>
      </c>
      <c r="N75" s="260">
        <v>0</v>
      </c>
      <c r="O75" s="260">
        <v>0</v>
      </c>
      <c r="P75" s="260">
        <v>0</v>
      </c>
      <c r="Q75" s="260">
        <v>0</v>
      </c>
      <c r="R75" s="260">
        <v>0</v>
      </c>
      <c r="S75" s="260">
        <v>0</v>
      </c>
      <c r="T75" s="260">
        <v>0</v>
      </c>
      <c r="U75" s="260">
        <v>0</v>
      </c>
      <c r="V75" s="260">
        <v>0</v>
      </c>
      <c r="W75" s="260">
        <v>0</v>
      </c>
      <c r="X75" s="260">
        <v>0</v>
      </c>
      <c r="Y75" s="260">
        <v>0</v>
      </c>
      <c r="Z75" s="260">
        <v>0</v>
      </c>
      <c r="AA75" s="260">
        <v>0</v>
      </c>
      <c r="AB75" s="260">
        <v>0</v>
      </c>
      <c r="AC75" s="260">
        <v>1</v>
      </c>
      <c r="AD75" s="260">
        <v>0</v>
      </c>
      <c r="AE75" s="260">
        <v>1</v>
      </c>
      <c r="AF75" s="260">
        <v>1</v>
      </c>
      <c r="AG75" s="260">
        <v>0</v>
      </c>
      <c r="AH75" s="260">
        <v>0</v>
      </c>
      <c r="AI75" s="260">
        <v>0</v>
      </c>
      <c r="AJ75" s="260">
        <v>0</v>
      </c>
      <c r="AK75" s="260">
        <v>0</v>
      </c>
      <c r="AL75" s="260">
        <v>0</v>
      </c>
      <c r="AM75" s="260">
        <v>0</v>
      </c>
      <c r="AN75" s="260">
        <v>0</v>
      </c>
      <c r="AO75" s="260">
        <v>0</v>
      </c>
      <c r="AP75" s="261">
        <v>0</v>
      </c>
      <c r="AQ75" s="260">
        <f t="shared" si="122"/>
        <v>0</v>
      </c>
      <c r="AR75" s="260">
        <f t="shared" si="123"/>
        <v>1</v>
      </c>
      <c r="AS75" s="260">
        <f t="shared" si="124"/>
        <v>0</v>
      </c>
      <c r="AT75" s="260">
        <f t="shared" si="125"/>
        <v>0</v>
      </c>
      <c r="AU75" s="260">
        <f t="shared" si="126"/>
        <v>1</v>
      </c>
      <c r="AV75" s="260">
        <f t="shared" si="127"/>
        <v>0</v>
      </c>
      <c r="AW75" s="259">
        <f t="shared" si="128"/>
        <v>1</v>
      </c>
      <c r="AX75" s="260">
        <f t="shared" si="129"/>
        <v>0</v>
      </c>
      <c r="AY75" s="260">
        <f t="shared" si="130"/>
        <v>1</v>
      </c>
      <c r="AZ75" s="260">
        <f t="shared" si="131"/>
        <v>1</v>
      </c>
      <c r="BA75" s="260">
        <f t="shared" si="132"/>
        <v>0</v>
      </c>
      <c r="BB75" s="260">
        <f t="shared" si="133"/>
        <v>0</v>
      </c>
      <c r="BC75" s="261">
        <f t="shared" si="134"/>
        <v>0</v>
      </c>
      <c r="BD75" s="259">
        <f t="shared" si="135"/>
        <v>1</v>
      </c>
      <c r="BE75" s="260">
        <f t="shared" si="136"/>
        <v>1</v>
      </c>
      <c r="BF75" s="261">
        <f t="shared" si="137"/>
        <v>3</v>
      </c>
      <c r="BG75" s="260">
        <f t="shared" si="138"/>
        <v>2</v>
      </c>
      <c r="BH75" s="260">
        <f t="shared" si="139"/>
        <v>0</v>
      </c>
      <c r="BI75" s="260">
        <f t="shared" si="140"/>
        <v>2</v>
      </c>
      <c r="BJ75" s="260">
        <f t="shared" si="141"/>
        <v>2</v>
      </c>
      <c r="BK75" s="260">
        <f t="shared" si="142"/>
        <v>0</v>
      </c>
      <c r="BL75" s="260">
        <f t="shared" si="143"/>
        <v>0</v>
      </c>
      <c r="BM75" s="260">
        <f t="shared" si="144"/>
        <v>1</v>
      </c>
      <c r="BN75" s="259">
        <v>1</v>
      </c>
      <c r="BO75" s="260">
        <v>1</v>
      </c>
      <c r="BP75" s="261">
        <v>0</v>
      </c>
      <c r="BQ75" s="259" t="s">
        <v>294</v>
      </c>
      <c r="BR75" s="260" t="s">
        <v>295</v>
      </c>
      <c r="BS75" s="260" t="s">
        <v>913</v>
      </c>
      <c r="BT75" s="260">
        <v>56</v>
      </c>
      <c r="BU75" s="260" t="s">
        <v>1092</v>
      </c>
      <c r="BV75" s="260">
        <v>9</v>
      </c>
      <c r="BW75" s="260" t="s">
        <v>45</v>
      </c>
      <c r="BX75" s="261" t="s">
        <v>676</v>
      </c>
      <c r="BY75" s="259">
        <f>VLOOKUP(BW75,PERT_NAT_EQB_2018!$B$4:$G$35,6,FALSE)</f>
        <v>1</v>
      </c>
      <c r="BZ75" s="260">
        <f>VLOOKUP(BW75,PERT_NAT_EQB_2018!$B$4:$G$35,3,FALSE)</f>
        <v>1</v>
      </c>
      <c r="CA75" s="260">
        <f>VLOOKUP(BW75,PERT_NAT_EQB_2018!$B$4:$G$35,4,FALSE)</f>
        <v>1</v>
      </c>
      <c r="CB75" s="260">
        <f>VLOOKUP(BW75,PERT_NAT_EQB_2018!$B$4:$G$35,5,FALSE)</f>
        <v>1</v>
      </c>
      <c r="CC75" s="260">
        <f>VLOOKUP(BW75,PERT_NAT_EQB_2018!$B$4:$G$35,2,FALSE)</f>
        <v>1</v>
      </c>
      <c r="CD75" s="259">
        <v>0</v>
      </c>
      <c r="CE75" s="260">
        <f>VLOOKUP(BQ75,CARACT_PE!$A$1:$N$145,COLUMN(CARACT_PE!N:N),FALSE)</f>
        <v>33</v>
      </c>
      <c r="CF75" s="260">
        <v>0</v>
      </c>
      <c r="CG75" s="259">
        <f>VLOOKUP(BX75,PERT_NAT_EQB_2021!$B$4:$G$81,6,FALSE)</f>
        <v>1</v>
      </c>
      <c r="CH75" s="260">
        <f>VLOOKUP(BX75,PERT_NAT_EQB_2021!$B$4:$G$81,3,FALSE)</f>
        <v>1</v>
      </c>
      <c r="CI75" s="260">
        <f>VLOOKUP(BX75,PERT_NAT_EQB_2021!$B$4:$G$81,4,FALSE)</f>
        <v>1</v>
      </c>
      <c r="CJ75" s="260">
        <f>VLOOKUP(BX75,PERT_NAT_EQB_2021!$B$4:$G$81,5,FALSE)</f>
        <v>1</v>
      </c>
      <c r="CK75" s="260">
        <f>VLOOKUP(BX75,PERT_NAT_EQB_2021!$B$4:$G$81,2,FALSE)</f>
        <v>1</v>
      </c>
      <c r="CL75" s="259">
        <f t="shared" si="145"/>
        <v>1</v>
      </c>
      <c r="CM75" s="260">
        <f t="shared" si="105"/>
        <v>1</v>
      </c>
      <c r="CN75" s="260">
        <f t="shared" si="149"/>
        <v>1</v>
      </c>
      <c r="CO75" s="260">
        <f t="shared" si="150"/>
        <v>1</v>
      </c>
      <c r="CP75" s="260">
        <f t="shared" si="146"/>
        <v>1</v>
      </c>
      <c r="CR75" s="262">
        <v>3</v>
      </c>
      <c r="CS75" s="263">
        <v>1</v>
      </c>
      <c r="CT75" s="262">
        <v>1</v>
      </c>
      <c r="CU75" s="264">
        <v>1</v>
      </c>
      <c r="CV75" s="264"/>
      <c r="CW75" s="263"/>
      <c r="CX75" s="262"/>
      <c r="CY75" s="264" t="str">
        <f t="shared" si="147"/>
        <v/>
      </c>
      <c r="CZ75" s="264"/>
      <c r="DA75" s="264"/>
      <c r="DB75" s="264"/>
      <c r="DC75" s="264"/>
      <c r="DD75" s="264"/>
      <c r="DE75" s="264"/>
      <c r="DF75" s="264"/>
      <c r="DG75" s="264"/>
      <c r="DH75" s="262">
        <v>1</v>
      </c>
      <c r="DI75" s="264">
        <f t="shared" si="148"/>
        <v>1</v>
      </c>
      <c r="DJ75" s="264">
        <v>1</v>
      </c>
      <c r="DK75" s="264"/>
      <c r="DL75" s="264">
        <v>1</v>
      </c>
      <c r="DM75" s="264">
        <v>1</v>
      </c>
      <c r="DN75" s="264">
        <v>1</v>
      </c>
      <c r="DO75" s="264"/>
      <c r="DP75" s="264"/>
      <c r="DQ75" s="264">
        <v>1</v>
      </c>
      <c r="DR75" s="262"/>
      <c r="DS75" s="264" t="str">
        <f t="shared" si="151"/>
        <v/>
      </c>
      <c r="DT75" s="264"/>
      <c r="DU75" s="264"/>
      <c r="DV75" s="264"/>
      <c r="DW75" s="264"/>
      <c r="DX75" s="264"/>
      <c r="DY75" s="264"/>
      <c r="DZ75" s="264"/>
      <c r="EA75" s="264"/>
      <c r="EB75" s="262"/>
      <c r="EC75" s="264" t="str">
        <f t="shared" si="107"/>
        <v/>
      </c>
      <c r="ED75" s="264"/>
      <c r="EE75" s="264"/>
      <c r="EF75" s="264"/>
      <c r="EG75" s="264"/>
      <c r="EH75" s="264"/>
      <c r="EI75" s="264"/>
      <c r="EJ75" s="264"/>
      <c r="EK75" s="264"/>
      <c r="EL75" s="262">
        <v>1</v>
      </c>
      <c r="EM75" s="264">
        <f t="shared" si="112"/>
        <v>1</v>
      </c>
      <c r="EN75" s="264">
        <v>1</v>
      </c>
      <c r="EO75" s="264"/>
      <c r="EP75" s="264">
        <v>1</v>
      </c>
      <c r="EQ75" s="264">
        <v>1</v>
      </c>
      <c r="ER75" s="264">
        <v>1</v>
      </c>
      <c r="ES75" s="264"/>
      <c r="ET75" s="264"/>
      <c r="EU75" s="264"/>
      <c r="EV75" s="262"/>
      <c r="EW75" s="264" t="str">
        <f t="shared" si="152"/>
        <v/>
      </c>
      <c r="EX75" s="264"/>
      <c r="EY75" s="264"/>
      <c r="EZ75" s="264"/>
      <c r="FA75" s="264"/>
      <c r="FB75" s="264"/>
      <c r="FC75" s="264"/>
      <c r="FD75" s="264"/>
      <c r="FE75" s="264"/>
      <c r="FF75" s="265">
        <f t="shared" si="108"/>
        <v>0</v>
      </c>
      <c r="FG75" s="264">
        <f t="shared" si="109"/>
        <v>1</v>
      </c>
      <c r="FH75" s="264">
        <f t="shared" si="110"/>
        <v>0</v>
      </c>
      <c r="FI75" s="264">
        <f t="shared" si="111"/>
        <v>0</v>
      </c>
      <c r="FJ75" s="264">
        <f t="shared" si="114"/>
        <v>0</v>
      </c>
      <c r="FK75" s="264">
        <f t="shared" si="115"/>
        <v>0</v>
      </c>
      <c r="FL75" s="264">
        <v>2</v>
      </c>
      <c r="FM75" s="264">
        <v>2</v>
      </c>
      <c r="FN75" s="264">
        <v>1</v>
      </c>
      <c r="FO75" s="264">
        <v>2</v>
      </c>
      <c r="FP75" s="264">
        <v>2</v>
      </c>
      <c r="FQ75" s="264">
        <v>2</v>
      </c>
      <c r="FR75" s="264">
        <v>1</v>
      </c>
      <c r="FS75" s="264">
        <v>1</v>
      </c>
      <c r="FT75" s="264">
        <v>1</v>
      </c>
      <c r="FU75" s="264">
        <v>1</v>
      </c>
      <c r="FV75" s="264"/>
      <c r="FW75" s="264"/>
      <c r="FX75" s="264">
        <v>1</v>
      </c>
      <c r="FY75" s="264">
        <v>1</v>
      </c>
      <c r="FZ75" s="264">
        <f t="shared" si="116"/>
        <v>2</v>
      </c>
      <c r="GA75" s="264">
        <f t="shared" si="117"/>
        <v>2</v>
      </c>
      <c r="GB75" s="264">
        <f t="shared" si="118"/>
        <v>0</v>
      </c>
      <c r="GC75" s="264">
        <f t="shared" si="119"/>
        <v>2</v>
      </c>
      <c r="GD75" s="264">
        <f t="shared" si="120"/>
        <v>2</v>
      </c>
      <c r="GE75" s="264">
        <f t="shared" si="121"/>
        <v>2</v>
      </c>
      <c r="GF75" s="264">
        <f t="shared" si="100"/>
        <v>0</v>
      </c>
      <c r="GG75" s="264">
        <f t="shared" si="101"/>
        <v>0</v>
      </c>
      <c r="GH75" s="264">
        <f t="shared" si="102"/>
        <v>1</v>
      </c>
      <c r="GI75" s="78">
        <v>1</v>
      </c>
      <c r="GJ75" s="78"/>
      <c r="GK75" s="75"/>
      <c r="GL75" s="259">
        <v>4</v>
      </c>
      <c r="GM75" s="260">
        <v>1</v>
      </c>
      <c r="GN75" s="260">
        <v>1</v>
      </c>
      <c r="GO75" s="260">
        <v>1</v>
      </c>
      <c r="GP75" s="260">
        <v>1</v>
      </c>
      <c r="GQ75" s="260">
        <v>1</v>
      </c>
      <c r="GR75" s="260">
        <v>1</v>
      </c>
      <c r="GS75" s="260">
        <v>1</v>
      </c>
      <c r="GT75" s="260">
        <v>4</v>
      </c>
      <c r="GU75" s="260">
        <v>4</v>
      </c>
      <c r="GV75" s="260">
        <v>4</v>
      </c>
      <c r="GW75" s="260">
        <v>1</v>
      </c>
      <c r="GX75" s="260">
        <v>4</v>
      </c>
      <c r="GY75" s="260">
        <v>1</v>
      </c>
      <c r="GZ75" s="260" t="str">
        <f>VLOOKUP(BQ75,CARACT_PE!$A$2:$H$145,8,0)</f>
        <v>MEFM</v>
      </c>
    </row>
    <row r="76" spans="1:208" s="260" customFormat="1" ht="12.75" customHeight="1" x14ac:dyDescent="0.2">
      <c r="A76" s="259">
        <v>0</v>
      </c>
      <c r="B76" s="260">
        <v>0</v>
      </c>
      <c r="C76" s="260">
        <v>0</v>
      </c>
      <c r="D76" s="260">
        <v>0</v>
      </c>
      <c r="E76" s="260">
        <v>0</v>
      </c>
      <c r="F76" s="260">
        <v>0</v>
      </c>
      <c r="G76" s="260">
        <v>0</v>
      </c>
      <c r="H76" s="260">
        <v>0</v>
      </c>
      <c r="I76" s="260">
        <v>0</v>
      </c>
      <c r="J76" s="260">
        <v>0</v>
      </c>
      <c r="K76" s="260">
        <v>0</v>
      </c>
      <c r="L76" s="260">
        <v>0</v>
      </c>
      <c r="M76" s="260">
        <v>0</v>
      </c>
      <c r="N76" s="260">
        <v>0</v>
      </c>
      <c r="O76" s="260">
        <v>1</v>
      </c>
      <c r="P76" s="260">
        <v>0</v>
      </c>
      <c r="Q76" s="260">
        <v>1</v>
      </c>
      <c r="R76" s="260">
        <v>1</v>
      </c>
      <c r="S76" s="260">
        <v>0</v>
      </c>
      <c r="T76" s="260">
        <v>1</v>
      </c>
      <c r="U76" s="260">
        <v>0</v>
      </c>
      <c r="V76" s="260">
        <v>0</v>
      </c>
      <c r="W76" s="260">
        <v>0</v>
      </c>
      <c r="X76" s="260">
        <v>0</v>
      </c>
      <c r="Y76" s="260">
        <v>0</v>
      </c>
      <c r="Z76" s="260">
        <v>0</v>
      </c>
      <c r="AA76" s="260">
        <v>0</v>
      </c>
      <c r="AB76" s="260">
        <v>0</v>
      </c>
      <c r="AC76" s="260">
        <v>0</v>
      </c>
      <c r="AD76" s="260">
        <v>0</v>
      </c>
      <c r="AE76" s="260">
        <v>0</v>
      </c>
      <c r="AF76" s="260">
        <v>0</v>
      </c>
      <c r="AG76" s="260">
        <v>0</v>
      </c>
      <c r="AH76" s="260">
        <v>0</v>
      </c>
      <c r="AI76" s="260">
        <v>0</v>
      </c>
      <c r="AJ76" s="260">
        <v>1</v>
      </c>
      <c r="AK76" s="260">
        <v>0</v>
      </c>
      <c r="AL76" s="260">
        <v>1</v>
      </c>
      <c r="AM76" s="260">
        <v>1</v>
      </c>
      <c r="AN76" s="260">
        <v>1</v>
      </c>
      <c r="AO76" s="260">
        <v>0</v>
      </c>
      <c r="AP76" s="261">
        <v>1</v>
      </c>
      <c r="AQ76" s="260">
        <f t="shared" si="122"/>
        <v>0</v>
      </c>
      <c r="AR76" s="260">
        <f t="shared" si="123"/>
        <v>0</v>
      </c>
      <c r="AS76" s="260">
        <f t="shared" si="124"/>
        <v>1</v>
      </c>
      <c r="AT76" s="260">
        <f t="shared" si="125"/>
        <v>0</v>
      </c>
      <c r="AU76" s="260">
        <f t="shared" si="126"/>
        <v>0</v>
      </c>
      <c r="AV76" s="260">
        <f t="shared" si="127"/>
        <v>1</v>
      </c>
      <c r="AW76" s="259">
        <f t="shared" si="128"/>
        <v>2</v>
      </c>
      <c r="AX76" s="260">
        <f t="shared" si="129"/>
        <v>0</v>
      </c>
      <c r="AY76" s="260">
        <f t="shared" si="130"/>
        <v>2</v>
      </c>
      <c r="AZ76" s="260">
        <f t="shared" si="131"/>
        <v>2</v>
      </c>
      <c r="BA76" s="260">
        <f t="shared" si="132"/>
        <v>1</v>
      </c>
      <c r="BB76" s="260">
        <f t="shared" si="133"/>
        <v>1</v>
      </c>
      <c r="BC76" s="261">
        <f t="shared" si="134"/>
        <v>1</v>
      </c>
      <c r="BD76" s="259">
        <f t="shared" si="135"/>
        <v>2</v>
      </c>
      <c r="BE76" s="260">
        <f t="shared" si="136"/>
        <v>2</v>
      </c>
      <c r="BF76" s="261">
        <f t="shared" si="137"/>
        <v>9</v>
      </c>
      <c r="BG76" s="260">
        <f t="shared" si="138"/>
        <v>2</v>
      </c>
      <c r="BH76" s="260">
        <f t="shared" si="139"/>
        <v>0</v>
      </c>
      <c r="BI76" s="260">
        <f t="shared" si="140"/>
        <v>2</v>
      </c>
      <c r="BJ76" s="260">
        <f t="shared" si="141"/>
        <v>2</v>
      </c>
      <c r="BK76" s="260">
        <f t="shared" si="142"/>
        <v>1</v>
      </c>
      <c r="BL76" s="260">
        <f t="shared" si="143"/>
        <v>1</v>
      </c>
      <c r="BM76" s="260">
        <f t="shared" si="144"/>
        <v>1</v>
      </c>
      <c r="BN76" s="259">
        <v>0</v>
      </c>
      <c r="BO76" s="260">
        <v>0</v>
      </c>
      <c r="BP76" s="261">
        <v>1</v>
      </c>
      <c r="BQ76" s="259" t="s">
        <v>297</v>
      </c>
      <c r="BR76" s="260" t="s">
        <v>298</v>
      </c>
      <c r="BS76" s="260" t="s">
        <v>914</v>
      </c>
      <c r="BT76" s="260">
        <v>58</v>
      </c>
      <c r="BU76" s="260" t="s">
        <v>1091</v>
      </c>
      <c r="BV76" s="260">
        <v>11</v>
      </c>
      <c r="BW76" s="260" t="s">
        <v>31</v>
      </c>
      <c r="BX76" s="261" t="s">
        <v>665</v>
      </c>
      <c r="BY76" s="259">
        <f>VLOOKUP(BW76,PERT_NAT_EQB_2018!$B$4:$G$35,6,FALSE)</f>
        <v>1</v>
      </c>
      <c r="BZ76" s="260">
        <f>VLOOKUP(BW76,PERT_NAT_EQB_2018!$B$4:$G$35,3,FALSE)</f>
        <v>1</v>
      </c>
      <c r="CA76" s="260">
        <f>VLOOKUP(BW76,PERT_NAT_EQB_2018!$B$4:$G$35,4,FALSE)</f>
        <v>1</v>
      </c>
      <c r="CB76" s="260">
        <f>VLOOKUP(BW76,PERT_NAT_EQB_2018!$B$4:$G$35,5,FALSE)</f>
        <v>1</v>
      </c>
      <c r="CC76" s="260">
        <f>VLOOKUP(BW76,PERT_NAT_EQB_2018!$B$4:$G$35,2,FALSE)</f>
        <v>1</v>
      </c>
      <c r="CD76" s="173">
        <v>1</v>
      </c>
      <c r="CE76" s="260">
        <f>VLOOKUP(BQ76,CARACT_PE!$A$1:$N$145,COLUMN(CARACT_PE!N:N),FALSE)</f>
        <v>262</v>
      </c>
      <c r="CF76" s="260">
        <v>1</v>
      </c>
      <c r="CG76" s="259">
        <f>VLOOKUP(BX76,PERT_NAT_EQB_2021!$B$4:$G$81,6,FALSE)</f>
        <v>1</v>
      </c>
      <c r="CH76" s="260">
        <f>VLOOKUP(BX76,PERT_NAT_EQB_2021!$B$4:$G$81,3,FALSE)</f>
        <v>1</v>
      </c>
      <c r="CI76" s="260">
        <f>VLOOKUP(BX76,PERT_NAT_EQB_2021!$B$4:$G$81,4,FALSE)</f>
        <v>1</v>
      </c>
      <c r="CJ76" s="260">
        <f>VLOOKUP(BX76,PERT_NAT_EQB_2021!$B$4:$G$81,5,FALSE)</f>
        <v>1</v>
      </c>
      <c r="CK76" s="260">
        <f>VLOOKUP(BX76,PERT_NAT_EQB_2021!$B$4:$G$81,2,FALSE)</f>
        <v>1</v>
      </c>
      <c r="CL76" s="259">
        <f t="shared" si="145"/>
        <v>1</v>
      </c>
      <c r="CM76" s="260">
        <f t="shared" si="105"/>
        <v>0</v>
      </c>
      <c r="CN76" s="260">
        <f t="shared" si="149"/>
        <v>0</v>
      </c>
      <c r="CO76" s="260">
        <f t="shared" si="150"/>
        <v>0</v>
      </c>
      <c r="CP76" s="260">
        <f t="shared" si="146"/>
        <v>1</v>
      </c>
      <c r="CR76" s="262">
        <v>3</v>
      </c>
      <c r="CS76" s="263">
        <v>1</v>
      </c>
      <c r="CT76" s="262">
        <v>0</v>
      </c>
      <c r="CU76" s="264">
        <v>1</v>
      </c>
      <c r="CV76" s="264">
        <v>1</v>
      </c>
      <c r="CW76" s="263"/>
      <c r="CX76" s="262"/>
      <c r="CY76" s="264" t="str">
        <f t="shared" si="147"/>
        <v/>
      </c>
      <c r="CZ76" s="264"/>
      <c r="DA76" s="264"/>
      <c r="DB76" s="264"/>
      <c r="DC76" s="264"/>
      <c r="DD76" s="264"/>
      <c r="DE76" s="264"/>
      <c r="DF76" s="264"/>
      <c r="DG76" s="264"/>
      <c r="DH76" s="262"/>
      <c r="DI76" s="264" t="str">
        <f t="shared" si="148"/>
        <v/>
      </c>
      <c r="DJ76" s="264"/>
      <c r="DK76" s="264"/>
      <c r="DL76" s="264"/>
      <c r="DM76" s="264"/>
      <c r="DN76" s="264"/>
      <c r="DO76" s="264"/>
      <c r="DP76" s="264"/>
      <c r="DQ76" s="264"/>
      <c r="DR76" s="262">
        <v>1</v>
      </c>
      <c r="DS76" s="264" t="str">
        <f t="shared" si="151"/>
        <v/>
      </c>
      <c r="DT76" s="264">
        <v>1</v>
      </c>
      <c r="DU76" s="264"/>
      <c r="DV76" s="264">
        <v>1</v>
      </c>
      <c r="DW76" s="264">
        <v>1</v>
      </c>
      <c r="DX76" s="264">
        <v>1</v>
      </c>
      <c r="DY76" s="264"/>
      <c r="DZ76" s="264"/>
      <c r="EA76" s="264"/>
      <c r="EB76" s="262"/>
      <c r="EC76" s="264" t="str">
        <f t="shared" si="107"/>
        <v/>
      </c>
      <c r="ED76" s="264"/>
      <c r="EE76" s="264"/>
      <c r="EF76" s="264"/>
      <c r="EG76" s="264"/>
      <c r="EH76" s="264"/>
      <c r="EI76" s="264"/>
      <c r="EJ76" s="264"/>
      <c r="EK76" s="264"/>
      <c r="EL76" s="262"/>
      <c r="EM76" s="264" t="str">
        <f t="shared" si="112"/>
        <v/>
      </c>
      <c r="EN76" s="264"/>
      <c r="EO76" s="264"/>
      <c r="EP76" s="264"/>
      <c r="EQ76" s="264"/>
      <c r="ER76" s="264"/>
      <c r="ES76" s="264"/>
      <c r="ET76" s="264"/>
      <c r="EU76" s="264"/>
      <c r="EV76" s="262">
        <v>1</v>
      </c>
      <c r="EW76" s="264" t="str">
        <f t="shared" si="152"/>
        <v/>
      </c>
      <c r="EX76" s="264">
        <v>1</v>
      </c>
      <c r="EY76" s="264"/>
      <c r="EZ76" s="264">
        <v>1</v>
      </c>
      <c r="FA76" s="264">
        <v>1</v>
      </c>
      <c r="FB76" s="264">
        <v>1</v>
      </c>
      <c r="FC76" s="264"/>
      <c r="FD76" s="264"/>
      <c r="FE76" s="264"/>
      <c r="FF76" s="265">
        <f t="shared" si="108"/>
        <v>0</v>
      </c>
      <c r="FG76" s="264">
        <f t="shared" si="109"/>
        <v>0</v>
      </c>
      <c r="FH76" s="264">
        <f t="shared" si="110"/>
        <v>1</v>
      </c>
      <c r="FI76" s="264">
        <f t="shared" si="111"/>
        <v>0</v>
      </c>
      <c r="FJ76" s="264">
        <f t="shared" si="114"/>
        <v>1</v>
      </c>
      <c r="FK76" s="264">
        <f t="shared" si="115"/>
        <v>1</v>
      </c>
      <c r="FL76" s="264">
        <v>2</v>
      </c>
      <c r="FM76" s="264">
        <v>2</v>
      </c>
      <c r="FN76" s="264">
        <v>1</v>
      </c>
      <c r="FO76" s="264">
        <v>2</v>
      </c>
      <c r="FP76" s="264">
        <v>2</v>
      </c>
      <c r="FQ76" s="264">
        <v>2</v>
      </c>
      <c r="FR76" s="264">
        <v>1</v>
      </c>
      <c r="FS76" s="264">
        <v>1</v>
      </c>
      <c r="FT76" s="264"/>
      <c r="FU76" s="264"/>
      <c r="FV76" s="264"/>
      <c r="FW76" s="264"/>
      <c r="FX76" s="264"/>
      <c r="FY76" s="264"/>
      <c r="FZ76" s="264">
        <f t="shared" si="116"/>
        <v>2</v>
      </c>
      <c r="GA76" s="264">
        <f t="shared" si="117"/>
        <v>0</v>
      </c>
      <c r="GB76" s="264">
        <f t="shared" si="118"/>
        <v>0</v>
      </c>
      <c r="GC76" s="264">
        <f t="shared" si="119"/>
        <v>2</v>
      </c>
      <c r="GD76" s="264">
        <f t="shared" si="120"/>
        <v>2</v>
      </c>
      <c r="GE76" s="264">
        <f t="shared" si="121"/>
        <v>2</v>
      </c>
      <c r="GF76" s="264">
        <f t="shared" si="100"/>
        <v>0</v>
      </c>
      <c r="GG76" s="264">
        <f t="shared" si="101"/>
        <v>0</v>
      </c>
      <c r="GH76" s="264">
        <f t="shared" si="102"/>
        <v>0</v>
      </c>
      <c r="GI76" s="78"/>
      <c r="GJ76" s="78"/>
      <c r="GK76" s="75" t="s">
        <v>954</v>
      </c>
      <c r="GL76" s="259">
        <v>4</v>
      </c>
      <c r="GM76" s="260">
        <v>1</v>
      </c>
      <c r="GN76" s="260">
        <v>1</v>
      </c>
      <c r="GO76" s="260">
        <v>1</v>
      </c>
      <c r="GP76" s="260">
        <v>1</v>
      </c>
      <c r="GQ76" s="260">
        <v>1</v>
      </c>
      <c r="GR76" s="260">
        <v>1</v>
      </c>
      <c r="GS76" s="260">
        <v>1</v>
      </c>
      <c r="GZ76" s="260" t="str">
        <f>VLOOKUP(BQ76,CARACT_PE!$A$2:$H$145,8,0)</f>
        <v>MEFM</v>
      </c>
    </row>
    <row r="77" spans="1:208" s="260" customFormat="1" ht="12.75" customHeight="1" x14ac:dyDescent="0.2">
      <c r="A77" s="259">
        <v>0</v>
      </c>
      <c r="B77" s="260">
        <v>0</v>
      </c>
      <c r="C77" s="260">
        <v>0</v>
      </c>
      <c r="D77" s="260">
        <v>0</v>
      </c>
      <c r="E77" s="260">
        <v>0</v>
      </c>
      <c r="F77" s="260">
        <v>0</v>
      </c>
      <c r="G77" s="260">
        <v>0</v>
      </c>
      <c r="H77" s="260">
        <v>0</v>
      </c>
      <c r="I77" s="260">
        <v>0</v>
      </c>
      <c r="J77" s="260">
        <v>0</v>
      </c>
      <c r="K77" s="260">
        <v>0</v>
      </c>
      <c r="L77" s="260">
        <v>0</v>
      </c>
      <c r="M77" s="260">
        <v>0</v>
      </c>
      <c r="N77" s="260">
        <v>0</v>
      </c>
      <c r="O77" s="260">
        <v>1</v>
      </c>
      <c r="P77" s="260">
        <v>0</v>
      </c>
      <c r="Q77" s="260">
        <v>1</v>
      </c>
      <c r="R77" s="260">
        <v>1</v>
      </c>
      <c r="S77" s="260">
        <v>0</v>
      </c>
      <c r="T77" s="260">
        <v>1</v>
      </c>
      <c r="U77" s="260">
        <v>0</v>
      </c>
      <c r="V77" s="260">
        <v>1</v>
      </c>
      <c r="W77" s="260">
        <v>0</v>
      </c>
      <c r="X77" s="260">
        <v>0</v>
      </c>
      <c r="Y77" s="260">
        <v>1</v>
      </c>
      <c r="Z77" s="260">
        <v>1</v>
      </c>
      <c r="AA77" s="260">
        <v>0</v>
      </c>
      <c r="AB77" s="260">
        <v>0</v>
      </c>
      <c r="AC77" s="260">
        <v>0</v>
      </c>
      <c r="AD77" s="260">
        <v>1</v>
      </c>
      <c r="AE77" s="260">
        <v>0</v>
      </c>
      <c r="AF77" s="260">
        <v>0</v>
      </c>
      <c r="AG77" s="260">
        <v>0</v>
      </c>
      <c r="AH77" s="260">
        <v>0</v>
      </c>
      <c r="AI77" s="260">
        <v>0</v>
      </c>
      <c r="AJ77" s="260">
        <v>0</v>
      </c>
      <c r="AK77" s="260">
        <v>0</v>
      </c>
      <c r="AL77" s="260">
        <v>0</v>
      </c>
      <c r="AM77" s="260">
        <v>0</v>
      </c>
      <c r="AN77" s="260">
        <v>0</v>
      </c>
      <c r="AO77" s="260">
        <v>0</v>
      </c>
      <c r="AP77" s="261">
        <v>0</v>
      </c>
      <c r="AQ77" s="260">
        <f t="shared" si="122"/>
        <v>0</v>
      </c>
      <c r="AR77" s="260">
        <f t="shared" si="123"/>
        <v>0</v>
      </c>
      <c r="AS77" s="260">
        <f t="shared" si="124"/>
        <v>1</v>
      </c>
      <c r="AT77" s="260">
        <f t="shared" si="125"/>
        <v>1</v>
      </c>
      <c r="AU77" s="260">
        <f t="shared" si="126"/>
        <v>1</v>
      </c>
      <c r="AV77" s="260">
        <f t="shared" si="127"/>
        <v>0</v>
      </c>
      <c r="AW77" s="259">
        <f t="shared" si="128"/>
        <v>2</v>
      </c>
      <c r="AX77" s="260">
        <f t="shared" si="129"/>
        <v>1</v>
      </c>
      <c r="AY77" s="260">
        <f t="shared" si="130"/>
        <v>1</v>
      </c>
      <c r="AZ77" s="260">
        <f t="shared" si="131"/>
        <v>2</v>
      </c>
      <c r="BA77" s="260">
        <f t="shared" si="132"/>
        <v>1</v>
      </c>
      <c r="BB77" s="260">
        <f t="shared" si="133"/>
        <v>1</v>
      </c>
      <c r="BC77" s="261">
        <f t="shared" si="134"/>
        <v>0</v>
      </c>
      <c r="BD77" s="259">
        <f t="shared" si="135"/>
        <v>2</v>
      </c>
      <c r="BE77" s="260">
        <f t="shared" si="136"/>
        <v>3</v>
      </c>
      <c r="BF77" s="261">
        <f t="shared" si="137"/>
        <v>8</v>
      </c>
      <c r="BG77" s="260">
        <f t="shared" si="138"/>
        <v>2</v>
      </c>
      <c r="BH77" s="260">
        <f t="shared" si="139"/>
        <v>1</v>
      </c>
      <c r="BI77" s="260">
        <f t="shared" si="140"/>
        <v>1</v>
      </c>
      <c r="BJ77" s="260">
        <f t="shared" si="141"/>
        <v>2</v>
      </c>
      <c r="BK77" s="260">
        <f t="shared" si="142"/>
        <v>1</v>
      </c>
      <c r="BL77" s="260">
        <f t="shared" si="143"/>
        <v>1</v>
      </c>
      <c r="BM77" s="260">
        <f t="shared" si="144"/>
        <v>0</v>
      </c>
      <c r="BN77" s="259">
        <v>1</v>
      </c>
      <c r="BO77" s="260">
        <v>0</v>
      </c>
      <c r="BP77" s="261">
        <v>0</v>
      </c>
      <c r="BQ77" s="259" t="s">
        <v>300</v>
      </c>
      <c r="BR77" s="260" t="s">
        <v>301</v>
      </c>
      <c r="BS77" s="260" t="s">
        <v>915</v>
      </c>
      <c r="BT77" s="260">
        <v>58</v>
      </c>
      <c r="BU77" s="260" t="s">
        <v>1091</v>
      </c>
      <c r="BV77" s="260">
        <v>11</v>
      </c>
      <c r="BW77" s="260" t="s">
        <v>31</v>
      </c>
      <c r="BX77" s="261" t="s">
        <v>685</v>
      </c>
      <c r="BY77" s="259">
        <f>VLOOKUP(BW77,PERT_NAT_EQB_2018!$B$4:$G$35,6,FALSE)</f>
        <v>1</v>
      </c>
      <c r="BZ77" s="260">
        <f>VLOOKUP(BW77,PERT_NAT_EQB_2018!$B$4:$G$35,3,FALSE)</f>
        <v>1</v>
      </c>
      <c r="CA77" s="260">
        <f>VLOOKUP(BW77,PERT_NAT_EQB_2018!$B$4:$G$35,4,FALSE)</f>
        <v>1</v>
      </c>
      <c r="CB77" s="260">
        <f>VLOOKUP(BW77,PERT_NAT_EQB_2018!$B$4:$G$35,5,FALSE)</f>
        <v>1</v>
      </c>
      <c r="CC77" s="260">
        <f>VLOOKUP(BW77,PERT_NAT_EQB_2018!$B$4:$G$35,2,FALSE)</f>
        <v>1</v>
      </c>
      <c r="CD77" s="173">
        <v>1</v>
      </c>
      <c r="CE77" s="260">
        <f>VLOOKUP(BQ77,CARACT_PE!$A$1:$N$145,COLUMN(CARACT_PE!N:N),FALSE)</f>
        <v>262</v>
      </c>
      <c r="CF77" s="260">
        <v>1.5</v>
      </c>
      <c r="CG77" s="259">
        <f>VLOOKUP(BX77,PERT_NAT_EQB_2021!$B$4:$G$81,6,FALSE)</f>
        <v>1</v>
      </c>
      <c r="CH77" s="260">
        <f>VLOOKUP(BX77,PERT_NAT_EQB_2021!$B$4:$G$81,3,FALSE)</f>
        <v>1</v>
      </c>
      <c r="CI77" s="260">
        <f>VLOOKUP(BX77,PERT_NAT_EQB_2021!$B$4:$G$81,4,FALSE)</f>
        <v>1</v>
      </c>
      <c r="CJ77" s="260">
        <f>VLOOKUP(BX77,PERT_NAT_EQB_2021!$B$4:$G$81,5,FALSE)</f>
        <v>1</v>
      </c>
      <c r="CK77" s="260">
        <f>VLOOKUP(BX77,PERT_NAT_EQB_2021!$B$4:$G$81,2,FALSE)</f>
        <v>1</v>
      </c>
      <c r="CL77" s="259">
        <f t="shared" si="145"/>
        <v>1</v>
      </c>
      <c r="CM77" s="260">
        <f t="shared" si="105"/>
        <v>0</v>
      </c>
      <c r="CN77" s="260">
        <f t="shared" si="149"/>
        <v>0</v>
      </c>
      <c r="CO77" s="260">
        <f t="shared" si="150"/>
        <v>0</v>
      </c>
      <c r="CP77" s="260">
        <f t="shared" si="146"/>
        <v>1</v>
      </c>
      <c r="CR77" s="262">
        <v>2</v>
      </c>
      <c r="CS77" s="263">
        <v>0</v>
      </c>
      <c r="CT77" s="262">
        <v>1</v>
      </c>
      <c r="CU77" s="264">
        <v>0</v>
      </c>
      <c r="CV77" s="264"/>
      <c r="CW77" s="263"/>
      <c r="CX77" s="262"/>
      <c r="CY77" s="264" t="str">
        <f t="shared" si="147"/>
        <v/>
      </c>
      <c r="CZ77" s="264"/>
      <c r="DA77" s="264"/>
      <c r="DB77" s="264"/>
      <c r="DC77" s="264"/>
      <c r="DD77" s="264"/>
      <c r="DE77" s="264"/>
      <c r="DF77" s="264"/>
      <c r="DG77" s="264">
        <v>1</v>
      </c>
      <c r="DH77" s="262"/>
      <c r="DI77" s="264" t="str">
        <f t="shared" si="148"/>
        <v/>
      </c>
      <c r="DJ77" s="264"/>
      <c r="DK77" s="264"/>
      <c r="DL77" s="264"/>
      <c r="DM77" s="264"/>
      <c r="DN77" s="264"/>
      <c r="DO77" s="264"/>
      <c r="DP77" s="264"/>
      <c r="DQ77" s="264"/>
      <c r="DR77" s="262">
        <v>1</v>
      </c>
      <c r="DS77" s="264">
        <f t="shared" si="151"/>
        <v>1</v>
      </c>
      <c r="DT77" s="264">
        <v>1</v>
      </c>
      <c r="DU77" s="264"/>
      <c r="DV77" s="264">
        <v>1</v>
      </c>
      <c r="DW77" s="264">
        <v>1</v>
      </c>
      <c r="DX77" s="264">
        <v>1</v>
      </c>
      <c r="DY77" s="264"/>
      <c r="DZ77" s="264"/>
      <c r="EA77" s="264"/>
      <c r="EB77" s="262"/>
      <c r="EC77" s="264" t="str">
        <f t="shared" si="107"/>
        <v/>
      </c>
      <c r="ED77" s="264"/>
      <c r="EE77" s="264"/>
      <c r="EF77" s="264"/>
      <c r="EG77" s="264"/>
      <c r="EH77" s="264"/>
      <c r="EI77" s="264"/>
      <c r="EJ77" s="264"/>
      <c r="EK77" s="264"/>
      <c r="EL77" s="262"/>
      <c r="EM77" s="264" t="str">
        <f t="shared" si="112"/>
        <v/>
      </c>
      <c r="EN77" s="264"/>
      <c r="EO77" s="264"/>
      <c r="EP77" s="264"/>
      <c r="EQ77" s="264"/>
      <c r="ER77" s="264"/>
      <c r="ES77" s="264"/>
      <c r="ET77" s="264"/>
      <c r="EU77" s="264"/>
      <c r="EV77" s="262">
        <v>1</v>
      </c>
      <c r="EW77" s="264">
        <f t="shared" si="152"/>
        <v>1</v>
      </c>
      <c r="EX77" s="264">
        <v>1</v>
      </c>
      <c r="EY77" s="264"/>
      <c r="EZ77" s="264">
        <v>1</v>
      </c>
      <c r="FA77" s="264">
        <v>1</v>
      </c>
      <c r="FB77" s="264">
        <v>1</v>
      </c>
      <c r="FC77" s="264"/>
      <c r="FD77" s="264">
        <v>1</v>
      </c>
      <c r="FE77" s="264"/>
      <c r="FF77" s="265">
        <f t="shared" si="108"/>
        <v>0</v>
      </c>
      <c r="FG77" s="264">
        <f t="shared" si="109"/>
        <v>0</v>
      </c>
      <c r="FH77" s="264">
        <f t="shared" si="110"/>
        <v>1</v>
      </c>
      <c r="FI77" s="264">
        <f t="shared" si="111"/>
        <v>0</v>
      </c>
      <c r="FJ77" s="264">
        <f t="shared" si="114"/>
        <v>1</v>
      </c>
      <c r="FK77" s="264">
        <f t="shared" si="115"/>
        <v>1</v>
      </c>
      <c r="FL77" s="264">
        <v>2</v>
      </c>
      <c r="FM77" s="264">
        <v>2</v>
      </c>
      <c r="FN77" s="264">
        <v>1</v>
      </c>
      <c r="FO77" s="264">
        <v>2</v>
      </c>
      <c r="FP77" s="264">
        <v>2</v>
      </c>
      <c r="FQ77" s="264">
        <v>2</v>
      </c>
      <c r="FR77" s="264">
        <v>1</v>
      </c>
      <c r="FS77" s="264">
        <v>1</v>
      </c>
      <c r="FT77" s="264">
        <v>1</v>
      </c>
      <c r="FU77" s="264">
        <v>1</v>
      </c>
      <c r="FV77" s="264"/>
      <c r="FW77" s="264"/>
      <c r="FX77" s="264">
        <v>1</v>
      </c>
      <c r="FY77" s="264">
        <v>1</v>
      </c>
      <c r="FZ77" s="264">
        <f t="shared" si="116"/>
        <v>2</v>
      </c>
      <c r="GA77" s="264">
        <f t="shared" si="117"/>
        <v>2</v>
      </c>
      <c r="GB77" s="264">
        <f t="shared" si="118"/>
        <v>0</v>
      </c>
      <c r="GC77" s="264">
        <f t="shared" si="119"/>
        <v>2</v>
      </c>
      <c r="GD77" s="264">
        <f t="shared" si="120"/>
        <v>2</v>
      </c>
      <c r="GE77" s="264">
        <f t="shared" si="121"/>
        <v>2</v>
      </c>
      <c r="GF77" s="264">
        <f t="shared" si="100"/>
        <v>0</v>
      </c>
      <c r="GG77" s="264">
        <f t="shared" si="101"/>
        <v>1</v>
      </c>
      <c r="GH77" s="264">
        <f t="shared" si="102"/>
        <v>1</v>
      </c>
      <c r="GI77" s="78">
        <v>1</v>
      </c>
      <c r="GJ77" s="78"/>
      <c r="GK77" s="75"/>
      <c r="GL77" s="259">
        <v>4</v>
      </c>
      <c r="GM77" s="260">
        <v>1</v>
      </c>
      <c r="GN77" s="260">
        <v>1</v>
      </c>
      <c r="GO77" s="260">
        <v>1</v>
      </c>
      <c r="GP77" s="260">
        <v>1</v>
      </c>
      <c r="GQ77" s="260">
        <v>1</v>
      </c>
      <c r="GR77" s="260">
        <v>1</v>
      </c>
      <c r="GS77" s="260">
        <v>1</v>
      </c>
      <c r="GT77" s="260">
        <v>4</v>
      </c>
      <c r="GU77" s="260">
        <v>4</v>
      </c>
      <c r="GV77" s="260">
        <v>4</v>
      </c>
      <c r="GW77" s="260">
        <v>1</v>
      </c>
      <c r="GX77" s="260">
        <v>4</v>
      </c>
      <c r="GY77" s="260">
        <v>1</v>
      </c>
      <c r="GZ77" s="260" t="str">
        <f>VLOOKUP(BQ77,CARACT_PE!$A$2:$H$145,8,0)</f>
        <v>MEFM</v>
      </c>
    </row>
    <row r="78" spans="1:208" s="260" customFormat="1" ht="12.75" customHeight="1" x14ac:dyDescent="0.2">
      <c r="A78" s="259">
        <v>0</v>
      </c>
      <c r="B78" s="260">
        <v>0</v>
      </c>
      <c r="C78" s="260">
        <v>0</v>
      </c>
      <c r="D78" s="260">
        <v>0</v>
      </c>
      <c r="E78" s="260">
        <v>0</v>
      </c>
      <c r="F78" s="260">
        <v>0</v>
      </c>
      <c r="G78" s="260">
        <v>0</v>
      </c>
      <c r="H78" s="260">
        <v>1</v>
      </c>
      <c r="I78" s="260">
        <v>0</v>
      </c>
      <c r="J78" s="260">
        <v>0</v>
      </c>
      <c r="K78" s="260">
        <v>0</v>
      </c>
      <c r="L78" s="260">
        <v>0</v>
      </c>
      <c r="M78" s="260">
        <v>0</v>
      </c>
      <c r="N78" s="260">
        <v>0</v>
      </c>
      <c r="O78" s="260">
        <v>0</v>
      </c>
      <c r="P78" s="260">
        <v>0</v>
      </c>
      <c r="Q78" s="260">
        <v>0</v>
      </c>
      <c r="R78" s="260">
        <v>0</v>
      </c>
      <c r="S78" s="260">
        <v>0</v>
      </c>
      <c r="T78" s="260">
        <v>0</v>
      </c>
      <c r="U78" s="260">
        <v>0</v>
      </c>
      <c r="V78" s="260">
        <v>0</v>
      </c>
      <c r="W78" s="260">
        <v>0</v>
      </c>
      <c r="X78" s="260">
        <v>0</v>
      </c>
      <c r="Y78" s="260">
        <v>0</v>
      </c>
      <c r="Z78" s="260">
        <v>0</v>
      </c>
      <c r="AA78" s="260">
        <v>0</v>
      </c>
      <c r="AB78" s="260">
        <v>0</v>
      </c>
      <c r="AC78" s="260">
        <v>1</v>
      </c>
      <c r="AD78" s="260">
        <v>0</v>
      </c>
      <c r="AE78" s="260">
        <v>0</v>
      </c>
      <c r="AF78" s="260">
        <v>0</v>
      </c>
      <c r="AG78" s="260">
        <v>0</v>
      </c>
      <c r="AH78" s="260">
        <v>0</v>
      </c>
      <c r="AI78" s="260">
        <v>0</v>
      </c>
      <c r="AJ78" s="260">
        <v>0</v>
      </c>
      <c r="AK78" s="260">
        <v>0</v>
      </c>
      <c r="AL78" s="260">
        <v>0</v>
      </c>
      <c r="AM78" s="260">
        <v>0</v>
      </c>
      <c r="AN78" s="260">
        <v>0</v>
      </c>
      <c r="AO78" s="260">
        <v>0</v>
      </c>
      <c r="AP78" s="261">
        <v>0</v>
      </c>
      <c r="AQ78" s="260">
        <f t="shared" si="122"/>
        <v>0</v>
      </c>
      <c r="AR78" s="260">
        <f t="shared" si="123"/>
        <v>1</v>
      </c>
      <c r="AS78" s="260">
        <f t="shared" si="124"/>
        <v>0</v>
      </c>
      <c r="AT78" s="260">
        <f t="shared" si="125"/>
        <v>0</v>
      </c>
      <c r="AU78" s="260">
        <f t="shared" si="126"/>
        <v>1</v>
      </c>
      <c r="AV78" s="260">
        <f t="shared" si="127"/>
        <v>0</v>
      </c>
      <c r="AW78" s="259">
        <f t="shared" si="128"/>
        <v>1</v>
      </c>
      <c r="AX78" s="260">
        <f t="shared" si="129"/>
        <v>0</v>
      </c>
      <c r="AY78" s="260">
        <f t="shared" si="130"/>
        <v>0</v>
      </c>
      <c r="AZ78" s="260">
        <f t="shared" si="131"/>
        <v>0</v>
      </c>
      <c r="BA78" s="260">
        <f t="shared" si="132"/>
        <v>0</v>
      </c>
      <c r="BB78" s="260">
        <f t="shared" si="133"/>
        <v>0</v>
      </c>
      <c r="BC78" s="261">
        <f t="shared" si="134"/>
        <v>0</v>
      </c>
      <c r="BD78" s="259">
        <f t="shared" si="135"/>
        <v>1</v>
      </c>
      <c r="BE78" s="260">
        <f t="shared" si="136"/>
        <v>1</v>
      </c>
      <c r="BF78" s="261">
        <f t="shared" si="137"/>
        <v>1</v>
      </c>
      <c r="BG78" s="260">
        <f t="shared" si="138"/>
        <v>2</v>
      </c>
      <c r="BH78" s="260">
        <f t="shared" si="139"/>
        <v>0</v>
      </c>
      <c r="BI78" s="260">
        <f t="shared" si="140"/>
        <v>0</v>
      </c>
      <c r="BJ78" s="260">
        <f t="shared" si="141"/>
        <v>0</v>
      </c>
      <c r="BK78" s="260">
        <f t="shared" si="142"/>
        <v>0</v>
      </c>
      <c r="BL78" s="260">
        <f t="shared" si="143"/>
        <v>0</v>
      </c>
      <c r="BM78" s="260">
        <f t="shared" si="144"/>
        <v>0</v>
      </c>
      <c r="BN78" s="259">
        <v>1</v>
      </c>
      <c r="BO78" s="260">
        <v>0</v>
      </c>
      <c r="BP78" s="261">
        <v>0</v>
      </c>
      <c r="BQ78" s="259" t="s">
        <v>303</v>
      </c>
      <c r="BR78" s="260" t="s">
        <v>304</v>
      </c>
      <c r="BS78" s="260" t="s">
        <v>916</v>
      </c>
      <c r="BT78" s="260">
        <v>63</v>
      </c>
      <c r="BU78" s="260" t="s">
        <v>1087</v>
      </c>
      <c r="BV78" s="260">
        <v>11</v>
      </c>
      <c r="BW78" s="260" t="s">
        <v>26</v>
      </c>
      <c r="BX78" s="261" t="s">
        <v>686</v>
      </c>
      <c r="BY78" s="259">
        <f>VLOOKUP(BW78,PERT_NAT_EQB_2018!$B$4:$G$35,6,FALSE)</f>
        <v>1</v>
      </c>
      <c r="BZ78" s="260">
        <f>VLOOKUP(BW78,PERT_NAT_EQB_2018!$B$4:$G$35,3,FALSE)</f>
        <v>1</v>
      </c>
      <c r="CA78" s="260">
        <f>VLOOKUP(BW78,PERT_NAT_EQB_2018!$B$4:$G$35,4,FALSE)</f>
        <v>0</v>
      </c>
      <c r="CB78" s="260">
        <f>VLOOKUP(BW78,PERT_NAT_EQB_2018!$B$4:$G$35,5,FALSE)</f>
        <v>0</v>
      </c>
      <c r="CC78" s="260">
        <f>VLOOKUP(BW78,PERT_NAT_EQB_2018!$B$4:$G$35,2,FALSE)</f>
        <v>1</v>
      </c>
      <c r="CD78" s="259">
        <v>0</v>
      </c>
      <c r="CE78" s="260">
        <f>VLOOKUP(BQ78,CARACT_PE!$A$1:$N$145,COLUMN(CARACT_PE!N:N),FALSE)</f>
        <v>502</v>
      </c>
      <c r="CF78" s="260">
        <v>0</v>
      </c>
      <c r="CG78" s="259">
        <f>VLOOKUP(BX78,PERT_NAT_EQB_2021!$B$4:$G$81,6,FALSE)</f>
        <v>1</v>
      </c>
      <c r="CH78" s="260">
        <f>VLOOKUP(BX78,PERT_NAT_EQB_2021!$B$4:$G$81,3,FALSE)</f>
        <v>1</v>
      </c>
      <c r="CI78" s="260">
        <f>VLOOKUP(BX78,PERT_NAT_EQB_2021!$B$4:$G$81,4,FALSE)</f>
        <v>0</v>
      </c>
      <c r="CJ78" s="260">
        <f>VLOOKUP(BX78,PERT_NAT_EQB_2021!$B$4:$G$81,5,FALSE)</f>
        <v>0</v>
      </c>
      <c r="CK78" s="260">
        <f>VLOOKUP(BX78,PERT_NAT_EQB_2021!$B$4:$G$81,2,FALSE)</f>
        <v>1</v>
      </c>
      <c r="CL78" s="259">
        <f t="shared" si="145"/>
        <v>1</v>
      </c>
      <c r="CM78" s="260">
        <f t="shared" si="105"/>
        <v>1</v>
      </c>
      <c r="CN78" s="260">
        <f t="shared" si="149"/>
        <v>0</v>
      </c>
      <c r="CO78" s="260">
        <f t="shared" si="150"/>
        <v>0</v>
      </c>
      <c r="CP78" s="260">
        <f t="shared" si="146"/>
        <v>1</v>
      </c>
      <c r="CR78" s="262">
        <v>3</v>
      </c>
      <c r="CS78" s="263">
        <v>1</v>
      </c>
      <c r="CT78" s="262">
        <v>1</v>
      </c>
      <c r="CU78" s="264">
        <v>1</v>
      </c>
      <c r="CV78" s="264"/>
      <c r="CW78" s="263"/>
      <c r="CX78" s="262"/>
      <c r="CY78" s="264" t="str">
        <f t="shared" si="147"/>
        <v/>
      </c>
      <c r="CZ78" s="264"/>
      <c r="DA78" s="264"/>
      <c r="DB78" s="264"/>
      <c r="DC78" s="264"/>
      <c r="DD78" s="264"/>
      <c r="DE78" s="264"/>
      <c r="DF78" s="264"/>
      <c r="DG78" s="264"/>
      <c r="DH78" s="262">
        <v>1</v>
      </c>
      <c r="DI78" s="264">
        <f t="shared" si="148"/>
        <v>1</v>
      </c>
      <c r="DJ78" s="264">
        <v>1</v>
      </c>
      <c r="DK78" s="264"/>
      <c r="DL78" s="264"/>
      <c r="DM78" s="264"/>
      <c r="DN78" s="264">
        <v>1</v>
      </c>
      <c r="DO78" s="264"/>
      <c r="DP78" s="264"/>
      <c r="DQ78" s="264"/>
      <c r="DR78" s="262"/>
      <c r="DS78" s="264" t="str">
        <f t="shared" si="151"/>
        <v/>
      </c>
      <c r="DT78" s="264"/>
      <c r="DU78" s="264"/>
      <c r="DV78" s="264"/>
      <c r="DW78" s="264"/>
      <c r="DX78" s="264"/>
      <c r="DY78" s="264"/>
      <c r="DZ78" s="264"/>
      <c r="EA78" s="264"/>
      <c r="EB78" s="262"/>
      <c r="EC78" s="264" t="str">
        <f t="shared" si="107"/>
        <v/>
      </c>
      <c r="ED78" s="264"/>
      <c r="EE78" s="264"/>
      <c r="EF78" s="264"/>
      <c r="EG78" s="264"/>
      <c r="EH78" s="264"/>
      <c r="EI78" s="264"/>
      <c r="EJ78" s="264"/>
      <c r="EK78" s="264"/>
      <c r="EL78" s="262">
        <v>1</v>
      </c>
      <c r="EM78" s="264">
        <f t="shared" si="112"/>
        <v>1</v>
      </c>
      <c r="EN78" s="264">
        <v>1</v>
      </c>
      <c r="EO78" s="264"/>
      <c r="EP78" s="264"/>
      <c r="EQ78" s="264"/>
      <c r="ER78" s="264">
        <v>1</v>
      </c>
      <c r="ES78" s="264">
        <v>1</v>
      </c>
      <c r="ET78" s="264">
        <v>1</v>
      </c>
      <c r="EU78" s="264"/>
      <c r="EV78" s="262"/>
      <c r="EW78" s="264" t="str">
        <f t="shared" si="152"/>
        <v/>
      </c>
      <c r="EX78" s="264"/>
      <c r="EY78" s="264"/>
      <c r="EZ78" s="264"/>
      <c r="FA78" s="264"/>
      <c r="FB78" s="264"/>
      <c r="FC78" s="264"/>
      <c r="FD78" s="264"/>
      <c r="FE78" s="264"/>
      <c r="FF78" s="265">
        <f t="shared" si="108"/>
        <v>0</v>
      </c>
      <c r="FG78" s="264">
        <f t="shared" si="109"/>
        <v>1</v>
      </c>
      <c r="FH78" s="264">
        <f t="shared" si="110"/>
        <v>0</v>
      </c>
      <c r="FI78" s="264">
        <f t="shared" si="111"/>
        <v>0</v>
      </c>
      <c r="FJ78" s="264">
        <f t="shared" si="114"/>
        <v>0</v>
      </c>
      <c r="FK78" s="264">
        <f t="shared" si="115"/>
        <v>0</v>
      </c>
      <c r="FL78" s="264">
        <v>2</v>
      </c>
      <c r="FM78" s="264">
        <v>2</v>
      </c>
      <c r="FN78" s="264">
        <v>1</v>
      </c>
      <c r="FO78" s="264">
        <v>0</v>
      </c>
      <c r="FP78" s="264">
        <v>0</v>
      </c>
      <c r="FQ78" s="264">
        <v>2</v>
      </c>
      <c r="FR78" s="264">
        <v>1</v>
      </c>
      <c r="FS78" s="264">
        <v>1</v>
      </c>
      <c r="FT78" s="264">
        <v>1</v>
      </c>
      <c r="FU78" s="264">
        <v>1</v>
      </c>
      <c r="FV78" s="264"/>
      <c r="FW78" s="264"/>
      <c r="FX78" s="264">
        <v>1</v>
      </c>
      <c r="FY78" s="264">
        <v>1</v>
      </c>
      <c r="FZ78" s="264">
        <f t="shared" si="116"/>
        <v>2</v>
      </c>
      <c r="GA78" s="264">
        <f t="shared" si="117"/>
        <v>2</v>
      </c>
      <c r="GB78" s="264">
        <f t="shared" si="118"/>
        <v>0</v>
      </c>
      <c r="GC78" s="264">
        <f t="shared" si="119"/>
        <v>0</v>
      </c>
      <c r="GD78" s="264">
        <f t="shared" si="120"/>
        <v>0</v>
      </c>
      <c r="GE78" s="264">
        <f t="shared" si="121"/>
        <v>2</v>
      </c>
      <c r="GF78" s="264">
        <f t="shared" si="100"/>
        <v>1</v>
      </c>
      <c r="GG78" s="264">
        <f t="shared" si="101"/>
        <v>1</v>
      </c>
      <c r="GH78" s="264">
        <f t="shared" si="102"/>
        <v>0</v>
      </c>
      <c r="GI78" s="78">
        <v>1</v>
      </c>
      <c r="GJ78" s="78"/>
      <c r="GK78" s="75"/>
      <c r="GL78" s="259">
        <v>4</v>
      </c>
      <c r="GM78" s="260">
        <v>1</v>
      </c>
      <c r="GN78" s="260">
        <v>1</v>
      </c>
      <c r="GO78" s="260">
        <v>1</v>
      </c>
      <c r="GP78" s="260">
        <v>1</v>
      </c>
      <c r="GQ78" s="260">
        <v>1</v>
      </c>
      <c r="GR78" s="260">
        <v>1</v>
      </c>
      <c r="GS78" s="260">
        <v>1</v>
      </c>
      <c r="GT78" s="260">
        <v>4</v>
      </c>
      <c r="GU78" s="260">
        <v>4</v>
      </c>
      <c r="GV78" s="260">
        <v>4</v>
      </c>
      <c r="GW78" s="260">
        <v>1</v>
      </c>
      <c r="GX78" s="260">
        <v>4</v>
      </c>
      <c r="GY78" s="260">
        <v>1</v>
      </c>
      <c r="GZ78" s="260" t="str">
        <f>VLOOKUP(BQ78,CARACT_PE!$A$2:$H$145,8,0)</f>
        <v>MEFM</v>
      </c>
    </row>
    <row r="79" spans="1:208" s="260" customFormat="1" ht="12.75" customHeight="1" x14ac:dyDescent="0.2">
      <c r="A79" s="259">
        <v>1</v>
      </c>
      <c r="B79" s="260">
        <v>1</v>
      </c>
      <c r="C79" s="260">
        <v>1</v>
      </c>
      <c r="D79" s="260">
        <v>0</v>
      </c>
      <c r="E79" s="260">
        <v>0</v>
      </c>
      <c r="F79" s="260">
        <v>0</v>
      </c>
      <c r="G79" s="260">
        <v>1</v>
      </c>
      <c r="H79" s="260">
        <v>0</v>
      </c>
      <c r="I79" s="260">
        <v>0</v>
      </c>
      <c r="J79" s="260">
        <v>0</v>
      </c>
      <c r="K79" s="260">
        <v>1</v>
      </c>
      <c r="L79" s="260">
        <v>0</v>
      </c>
      <c r="M79" s="260">
        <v>0</v>
      </c>
      <c r="N79" s="260">
        <v>0</v>
      </c>
      <c r="O79" s="260">
        <v>0</v>
      </c>
      <c r="P79" s="260">
        <v>0</v>
      </c>
      <c r="Q79" s="260">
        <v>0</v>
      </c>
      <c r="R79" s="260">
        <v>0</v>
      </c>
      <c r="S79" s="260">
        <v>0</v>
      </c>
      <c r="T79" s="260">
        <v>0</v>
      </c>
      <c r="U79" s="260">
        <v>0</v>
      </c>
      <c r="V79" s="260">
        <v>0</v>
      </c>
      <c r="W79" s="260">
        <v>0</v>
      </c>
      <c r="X79" s="260">
        <v>0</v>
      </c>
      <c r="Y79" s="260">
        <v>0</v>
      </c>
      <c r="Z79" s="260">
        <v>0</v>
      </c>
      <c r="AA79" s="260">
        <v>0</v>
      </c>
      <c r="AB79" s="260">
        <v>0</v>
      </c>
      <c r="AC79" s="260">
        <v>0</v>
      </c>
      <c r="AD79" s="260">
        <v>0</v>
      </c>
      <c r="AE79" s="260">
        <v>0</v>
      </c>
      <c r="AF79" s="260">
        <v>0</v>
      </c>
      <c r="AG79" s="260">
        <v>1</v>
      </c>
      <c r="AH79" s="260">
        <v>0</v>
      </c>
      <c r="AI79" s="260">
        <v>0</v>
      </c>
      <c r="AJ79" s="260">
        <v>0</v>
      </c>
      <c r="AK79" s="260">
        <v>0</v>
      </c>
      <c r="AL79" s="260">
        <v>0</v>
      </c>
      <c r="AM79" s="260">
        <v>0</v>
      </c>
      <c r="AN79" s="260">
        <v>0</v>
      </c>
      <c r="AO79" s="260">
        <v>0</v>
      </c>
      <c r="AP79" s="261">
        <v>0</v>
      </c>
      <c r="AQ79" s="260">
        <f t="shared" si="122"/>
        <v>1</v>
      </c>
      <c r="AR79" s="260">
        <f t="shared" si="123"/>
        <v>1</v>
      </c>
      <c r="AS79" s="260">
        <f t="shared" si="124"/>
        <v>0</v>
      </c>
      <c r="AT79" s="260">
        <f t="shared" si="125"/>
        <v>0</v>
      </c>
      <c r="AU79" s="260">
        <f t="shared" si="126"/>
        <v>1</v>
      </c>
      <c r="AV79" s="260">
        <f t="shared" si="127"/>
        <v>0</v>
      </c>
      <c r="AW79" s="259">
        <f t="shared" si="128"/>
        <v>0</v>
      </c>
      <c r="AX79" s="260">
        <f t="shared" si="129"/>
        <v>0</v>
      </c>
      <c r="AY79" s="260">
        <f t="shared" si="130"/>
        <v>0</v>
      </c>
      <c r="AZ79" s="260">
        <f t="shared" si="131"/>
        <v>0</v>
      </c>
      <c r="BA79" s="260">
        <f t="shared" si="132"/>
        <v>1</v>
      </c>
      <c r="BB79" s="260">
        <f t="shared" si="133"/>
        <v>0</v>
      </c>
      <c r="BC79" s="261">
        <f t="shared" si="134"/>
        <v>0</v>
      </c>
      <c r="BD79" s="259">
        <f t="shared" si="135"/>
        <v>1</v>
      </c>
      <c r="BE79" s="260">
        <f t="shared" si="136"/>
        <v>1</v>
      </c>
      <c r="BF79" s="261">
        <f t="shared" si="137"/>
        <v>1</v>
      </c>
      <c r="BG79" s="260">
        <f t="shared" si="138"/>
        <v>1</v>
      </c>
      <c r="BH79" s="260">
        <f t="shared" si="139"/>
        <v>1</v>
      </c>
      <c r="BI79" s="260">
        <f t="shared" si="140"/>
        <v>1</v>
      </c>
      <c r="BJ79" s="260">
        <f t="shared" si="141"/>
        <v>1</v>
      </c>
      <c r="BK79" s="260">
        <f t="shared" si="142"/>
        <v>1</v>
      </c>
      <c r="BL79" s="260">
        <f t="shared" si="143"/>
        <v>0</v>
      </c>
      <c r="BM79" s="260">
        <f t="shared" si="144"/>
        <v>1</v>
      </c>
      <c r="BN79" s="259">
        <v>0</v>
      </c>
      <c r="BO79" s="260">
        <v>1</v>
      </c>
      <c r="BP79" s="261">
        <v>0</v>
      </c>
      <c r="BQ79" s="259" t="s">
        <v>308</v>
      </c>
      <c r="BR79" s="260" t="s">
        <v>309</v>
      </c>
      <c r="BS79" s="260" t="s">
        <v>917</v>
      </c>
      <c r="BT79" s="260">
        <v>63</v>
      </c>
      <c r="BU79" s="260" t="s">
        <v>1087</v>
      </c>
      <c r="BV79" s="260">
        <v>11</v>
      </c>
      <c r="BW79" s="260" t="s">
        <v>254</v>
      </c>
      <c r="BX79" s="261" t="s">
        <v>687</v>
      </c>
      <c r="BY79" s="259">
        <f>VLOOKUP(BW79,PERT_NAT_EQB_2018!$B$4:$G$35,6,FALSE)</f>
        <v>1</v>
      </c>
      <c r="BZ79" s="260">
        <f>VLOOKUP(BW79,PERT_NAT_EQB_2018!$B$4:$G$35,3,FALSE)</f>
        <v>1</v>
      </c>
      <c r="CA79" s="260">
        <f>VLOOKUP(BW79,PERT_NAT_EQB_2018!$B$4:$G$35,4,FALSE)</f>
        <v>1</v>
      </c>
      <c r="CB79" s="260">
        <f>VLOOKUP(BW79,PERT_NAT_EQB_2018!$B$4:$G$35,5,FALSE)</f>
        <v>1</v>
      </c>
      <c r="CC79" s="260">
        <f>VLOOKUP(BW79,PERT_NAT_EQB_2018!$B$4:$G$35,2,FALSE)</f>
        <v>1</v>
      </c>
      <c r="CD79" s="259">
        <v>0</v>
      </c>
      <c r="CE79" s="260">
        <f>VLOOKUP(BQ79,CARACT_PE!$A$1:$N$145,COLUMN(CARACT_PE!N:N),FALSE)</f>
        <v>861</v>
      </c>
      <c r="CF79" s="260">
        <v>1</v>
      </c>
      <c r="CG79" s="259">
        <f>VLOOKUP(BX79,PERT_NAT_EQB_2021!$B$4:$G$81,6,FALSE)</f>
        <v>1</v>
      </c>
      <c r="CH79" s="260">
        <f>VLOOKUP(BX79,PERT_NAT_EQB_2021!$B$4:$G$81,3,FALSE)</f>
        <v>1</v>
      </c>
      <c r="CI79" s="260">
        <f>VLOOKUP(BX79,PERT_NAT_EQB_2021!$B$4:$G$81,4,FALSE)</f>
        <v>1</v>
      </c>
      <c r="CJ79" s="260">
        <f>VLOOKUP(BX79,PERT_NAT_EQB_2021!$B$4:$G$81,5,FALSE)</f>
        <v>1</v>
      </c>
      <c r="CK79" s="260">
        <f>VLOOKUP(BX79,PERT_NAT_EQB_2021!$B$4:$G$81,2,FALSE)</f>
        <v>1</v>
      </c>
      <c r="CL79" s="259">
        <f t="shared" si="145"/>
        <v>1</v>
      </c>
      <c r="CM79" s="260">
        <f t="shared" si="105"/>
        <v>1</v>
      </c>
      <c r="CN79" s="260">
        <f t="shared" si="149"/>
        <v>1</v>
      </c>
      <c r="CO79" s="260">
        <f t="shared" si="150"/>
        <v>1</v>
      </c>
      <c r="CP79" s="260">
        <f t="shared" si="146"/>
        <v>1</v>
      </c>
      <c r="CR79" s="262">
        <v>5</v>
      </c>
      <c r="CS79" s="263">
        <v>1</v>
      </c>
      <c r="CT79" s="262">
        <v>0</v>
      </c>
      <c r="CU79" s="264">
        <v>1</v>
      </c>
      <c r="CV79" s="264">
        <v>1</v>
      </c>
      <c r="CW79" s="263"/>
      <c r="CX79" s="262">
        <v>1</v>
      </c>
      <c r="CY79" s="264" t="str">
        <f t="shared" si="147"/>
        <v/>
      </c>
      <c r="CZ79" s="264">
        <v>1</v>
      </c>
      <c r="DA79" s="264"/>
      <c r="DB79" s="264">
        <v>1</v>
      </c>
      <c r="DC79" s="264">
        <v>1</v>
      </c>
      <c r="DD79" s="264">
        <v>1</v>
      </c>
      <c r="DE79" s="264"/>
      <c r="DF79" s="264"/>
      <c r="DG79" s="264">
        <v>1</v>
      </c>
      <c r="DH79" s="262"/>
      <c r="DI79" s="264" t="str">
        <f t="shared" si="148"/>
        <v/>
      </c>
      <c r="DJ79" s="264"/>
      <c r="DK79" s="264"/>
      <c r="DL79" s="264"/>
      <c r="DM79" s="264"/>
      <c r="DN79" s="264"/>
      <c r="DO79" s="264"/>
      <c r="DP79" s="264"/>
      <c r="DQ79" s="264"/>
      <c r="DR79" s="262"/>
      <c r="DS79" s="264" t="str">
        <f t="shared" si="151"/>
        <v/>
      </c>
      <c r="DT79" s="264"/>
      <c r="DU79" s="264"/>
      <c r="DV79" s="264"/>
      <c r="DW79" s="264"/>
      <c r="DX79" s="264"/>
      <c r="DY79" s="264"/>
      <c r="DZ79" s="264"/>
      <c r="EA79" s="264"/>
      <c r="EB79" s="262">
        <v>1</v>
      </c>
      <c r="EC79" s="264" t="str">
        <f t="shared" si="107"/>
        <v/>
      </c>
      <c r="ED79" s="264">
        <v>1</v>
      </c>
      <c r="EE79" s="264">
        <v>1</v>
      </c>
      <c r="EF79" s="264">
        <v>1</v>
      </c>
      <c r="EG79" s="264">
        <v>1</v>
      </c>
      <c r="EH79" s="264">
        <v>1</v>
      </c>
      <c r="EI79" s="264"/>
      <c r="EJ79" s="264"/>
      <c r="EK79" s="264"/>
      <c r="EL79" s="262"/>
      <c r="EM79" s="264" t="str">
        <f t="shared" si="112"/>
        <v/>
      </c>
      <c r="EN79" s="264"/>
      <c r="EO79" s="264"/>
      <c r="EP79" s="264"/>
      <c r="EQ79" s="264"/>
      <c r="ER79" s="264"/>
      <c r="ES79" s="264"/>
      <c r="ET79" s="264"/>
      <c r="EU79" s="264"/>
      <c r="EV79" s="262"/>
      <c r="EW79" s="264" t="str">
        <f t="shared" si="152"/>
        <v/>
      </c>
      <c r="EX79" s="264"/>
      <c r="EY79" s="264"/>
      <c r="EZ79" s="264"/>
      <c r="FA79" s="264"/>
      <c r="FB79" s="264"/>
      <c r="FC79" s="264"/>
      <c r="FD79" s="264"/>
      <c r="FE79" s="264"/>
      <c r="FF79" s="265">
        <f t="shared" si="108"/>
        <v>1</v>
      </c>
      <c r="FG79" s="264">
        <f t="shared" si="109"/>
        <v>0</v>
      </c>
      <c r="FH79" s="264">
        <f t="shared" si="110"/>
        <v>0</v>
      </c>
      <c r="FI79" s="264">
        <f t="shared" si="111"/>
        <v>1</v>
      </c>
      <c r="FJ79" s="264">
        <f t="shared" si="114"/>
        <v>0</v>
      </c>
      <c r="FK79" s="264">
        <f t="shared" si="115"/>
        <v>0</v>
      </c>
      <c r="FL79" s="264">
        <v>2</v>
      </c>
      <c r="FM79" s="264">
        <v>2</v>
      </c>
      <c r="FN79" s="264">
        <v>1</v>
      </c>
      <c r="FO79" s="264">
        <v>2</v>
      </c>
      <c r="FP79" s="264">
        <v>2</v>
      </c>
      <c r="FQ79" s="264">
        <v>2</v>
      </c>
      <c r="FR79" s="264">
        <v>1</v>
      </c>
      <c r="FS79" s="264">
        <v>1</v>
      </c>
      <c r="FT79" s="264"/>
      <c r="FU79" s="264"/>
      <c r="FV79" s="264"/>
      <c r="FW79" s="264"/>
      <c r="FX79" s="264"/>
      <c r="FY79" s="264"/>
      <c r="FZ79" s="264">
        <f t="shared" si="116"/>
        <v>2</v>
      </c>
      <c r="GA79" s="264">
        <f t="shared" si="117"/>
        <v>0</v>
      </c>
      <c r="GB79" s="264">
        <f t="shared" si="118"/>
        <v>1</v>
      </c>
      <c r="GC79" s="264">
        <f t="shared" si="119"/>
        <v>2</v>
      </c>
      <c r="GD79" s="264">
        <f t="shared" si="120"/>
        <v>2</v>
      </c>
      <c r="GE79" s="264">
        <f t="shared" si="121"/>
        <v>2</v>
      </c>
      <c r="GF79" s="264">
        <f t="shared" si="100"/>
        <v>0</v>
      </c>
      <c r="GG79" s="264">
        <f t="shared" si="101"/>
        <v>0</v>
      </c>
      <c r="GH79" s="264">
        <f t="shared" si="102"/>
        <v>1</v>
      </c>
      <c r="GI79" s="78"/>
      <c r="GJ79" s="78"/>
      <c r="GK79" s="75" t="s">
        <v>1225</v>
      </c>
      <c r="GL79" s="259">
        <v>4</v>
      </c>
      <c r="GM79" s="260">
        <v>1</v>
      </c>
      <c r="GN79" s="260">
        <v>1</v>
      </c>
      <c r="GO79" s="260">
        <v>1</v>
      </c>
      <c r="GP79" s="260">
        <v>1</v>
      </c>
      <c r="GQ79" s="260">
        <v>1</v>
      </c>
      <c r="GR79" s="260">
        <v>1</v>
      </c>
      <c r="GS79" s="260">
        <v>1</v>
      </c>
      <c r="GZ79" s="260" t="str">
        <f>VLOOKUP(BQ79,CARACT_PE!$A$2:$H$145,8,0)</f>
        <v>MEN</v>
      </c>
    </row>
    <row r="80" spans="1:208" s="260" customFormat="1" ht="12.75" customHeight="1" x14ac:dyDescent="0.2">
      <c r="A80" s="259">
        <v>0</v>
      </c>
      <c r="B80" s="260">
        <v>0</v>
      </c>
      <c r="C80" s="260">
        <v>0</v>
      </c>
      <c r="D80" s="260">
        <v>1</v>
      </c>
      <c r="E80" s="260">
        <v>0</v>
      </c>
      <c r="F80" s="260">
        <v>0</v>
      </c>
      <c r="G80" s="260">
        <v>0</v>
      </c>
      <c r="H80" s="260">
        <v>1</v>
      </c>
      <c r="I80" s="260">
        <v>0</v>
      </c>
      <c r="J80" s="260">
        <v>1</v>
      </c>
      <c r="K80" s="260">
        <v>1</v>
      </c>
      <c r="L80" s="260">
        <v>0</v>
      </c>
      <c r="M80" s="260">
        <v>1</v>
      </c>
      <c r="N80" s="260">
        <v>0</v>
      </c>
      <c r="O80" s="260">
        <v>1</v>
      </c>
      <c r="P80" s="260">
        <v>0</v>
      </c>
      <c r="Q80" s="260">
        <v>0</v>
      </c>
      <c r="R80" s="260">
        <v>0</v>
      </c>
      <c r="S80" s="260">
        <v>0</v>
      </c>
      <c r="T80" s="260">
        <v>0</v>
      </c>
      <c r="U80" s="260">
        <v>0</v>
      </c>
      <c r="V80" s="260">
        <v>0</v>
      </c>
      <c r="W80" s="260">
        <v>0</v>
      </c>
      <c r="X80" s="260">
        <v>0</v>
      </c>
      <c r="Y80" s="260">
        <v>0</v>
      </c>
      <c r="Z80" s="260">
        <v>0</v>
      </c>
      <c r="AA80" s="260">
        <v>0</v>
      </c>
      <c r="AB80" s="260">
        <v>0</v>
      </c>
      <c r="AC80" s="260">
        <v>0</v>
      </c>
      <c r="AD80" s="260">
        <v>0</v>
      </c>
      <c r="AE80" s="260">
        <v>0</v>
      </c>
      <c r="AF80" s="260">
        <v>0</v>
      </c>
      <c r="AG80" s="260">
        <v>0</v>
      </c>
      <c r="AH80" s="260">
        <v>0</v>
      </c>
      <c r="AI80" s="260">
        <v>0</v>
      </c>
      <c r="AJ80" s="260">
        <v>1</v>
      </c>
      <c r="AK80" s="260">
        <v>0</v>
      </c>
      <c r="AL80" s="260">
        <v>0</v>
      </c>
      <c r="AM80" s="260">
        <v>0</v>
      </c>
      <c r="AN80" s="260">
        <v>1</v>
      </c>
      <c r="AO80" s="260">
        <v>0</v>
      </c>
      <c r="AP80" s="261">
        <v>1</v>
      </c>
      <c r="AQ80" s="260">
        <f t="shared" si="122"/>
        <v>1</v>
      </c>
      <c r="AR80" s="260">
        <f t="shared" si="123"/>
        <v>1</v>
      </c>
      <c r="AS80" s="260">
        <f t="shared" si="124"/>
        <v>1</v>
      </c>
      <c r="AT80" s="260">
        <f t="shared" si="125"/>
        <v>0</v>
      </c>
      <c r="AU80" s="260">
        <f t="shared" si="126"/>
        <v>0</v>
      </c>
      <c r="AV80" s="260">
        <f t="shared" si="127"/>
        <v>1</v>
      </c>
      <c r="AW80" s="259">
        <f t="shared" si="128"/>
        <v>2</v>
      </c>
      <c r="AX80" s="260">
        <f t="shared" si="129"/>
        <v>0</v>
      </c>
      <c r="AY80" s="260">
        <f t="shared" si="130"/>
        <v>0</v>
      </c>
      <c r="AZ80" s="260">
        <f t="shared" si="131"/>
        <v>0</v>
      </c>
      <c r="BA80" s="260">
        <f t="shared" si="132"/>
        <v>1</v>
      </c>
      <c r="BB80" s="260">
        <f t="shared" si="133"/>
        <v>0</v>
      </c>
      <c r="BC80" s="261">
        <f t="shared" si="134"/>
        <v>1</v>
      </c>
      <c r="BD80" s="259">
        <f t="shared" si="135"/>
        <v>2</v>
      </c>
      <c r="BE80" s="260">
        <f t="shared" si="136"/>
        <v>2</v>
      </c>
      <c r="BF80" s="261">
        <f t="shared" si="137"/>
        <v>4</v>
      </c>
      <c r="BG80" s="260">
        <f t="shared" si="138"/>
        <v>3</v>
      </c>
      <c r="BH80" s="260">
        <f t="shared" si="139"/>
        <v>0</v>
      </c>
      <c r="BI80" s="260">
        <f t="shared" si="140"/>
        <v>1</v>
      </c>
      <c r="BJ80" s="260">
        <f t="shared" si="141"/>
        <v>2</v>
      </c>
      <c r="BK80" s="260">
        <f t="shared" si="142"/>
        <v>1</v>
      </c>
      <c r="BL80" s="260">
        <f t="shared" si="143"/>
        <v>1</v>
      </c>
      <c r="BM80" s="260">
        <f t="shared" si="144"/>
        <v>1</v>
      </c>
      <c r="BN80" s="259">
        <v>1</v>
      </c>
      <c r="BO80" s="260">
        <v>1</v>
      </c>
      <c r="BP80" s="261">
        <v>0</v>
      </c>
      <c r="BQ80" s="259" t="s">
        <v>311</v>
      </c>
      <c r="BR80" s="260" t="s">
        <v>312</v>
      </c>
      <c r="BS80" s="260" t="s">
        <v>918</v>
      </c>
      <c r="BT80" s="260">
        <v>63</v>
      </c>
      <c r="BU80" s="260" t="s">
        <v>1087</v>
      </c>
      <c r="BV80" s="260">
        <v>11</v>
      </c>
      <c r="BW80" s="260" t="s">
        <v>313</v>
      </c>
      <c r="BX80" s="261" t="s">
        <v>688</v>
      </c>
      <c r="BY80" s="259">
        <f>VLOOKUP(BW80,PERT_NAT_EQB_2018!$B$4:$G$35,6,FALSE)</f>
        <v>1</v>
      </c>
      <c r="BZ80" s="260">
        <f>VLOOKUP(BW80,PERT_NAT_EQB_2018!$B$4:$G$35,3,FALSE)</f>
        <v>1</v>
      </c>
      <c r="CA80" s="260">
        <f>VLOOKUP(BW80,PERT_NAT_EQB_2018!$B$4:$G$35,4,FALSE)</f>
        <v>1</v>
      </c>
      <c r="CB80" s="260">
        <f>VLOOKUP(BW80,PERT_NAT_EQB_2018!$B$4:$G$35,5,FALSE)</f>
        <v>1</v>
      </c>
      <c r="CC80" s="260">
        <f>VLOOKUP(BW80,PERT_NAT_EQB_2018!$B$4:$G$35,2,FALSE)</f>
        <v>1</v>
      </c>
      <c r="CD80" s="259">
        <v>0</v>
      </c>
      <c r="CE80" s="260">
        <f>VLOOKUP(BQ80,CARACT_PE!$A$1:$N$145,COLUMN(CARACT_PE!N:N),FALSE)</f>
        <v>837</v>
      </c>
      <c r="CF80" s="260">
        <v>0</v>
      </c>
      <c r="CG80" s="259">
        <f>VLOOKUP(BX80,PERT_NAT_EQB_2021!$B$4:$G$81,6,FALSE)</f>
        <v>1</v>
      </c>
      <c r="CH80" s="260">
        <f>VLOOKUP(BX80,PERT_NAT_EQB_2021!$B$4:$G$81,3,FALSE)</f>
        <v>1</v>
      </c>
      <c r="CI80" s="260">
        <f>VLOOKUP(BX80,PERT_NAT_EQB_2021!$B$4:$G$81,4,FALSE)</f>
        <v>1</v>
      </c>
      <c r="CJ80" s="260">
        <f>VLOOKUP(BX80,PERT_NAT_EQB_2021!$B$4:$G$81,5,FALSE)</f>
        <v>1</v>
      </c>
      <c r="CK80" s="260">
        <f>VLOOKUP(BX80,PERT_NAT_EQB_2021!$B$4:$G$81,2,FALSE)</f>
        <v>1</v>
      </c>
      <c r="CL80" s="259">
        <f t="shared" si="145"/>
        <v>1</v>
      </c>
      <c r="CM80" s="260">
        <f t="shared" si="105"/>
        <v>1</v>
      </c>
      <c r="CN80" s="260">
        <f t="shared" si="149"/>
        <v>1</v>
      </c>
      <c r="CO80" s="260">
        <f t="shared" si="150"/>
        <v>1</v>
      </c>
      <c r="CP80" s="260">
        <f t="shared" si="146"/>
        <v>1</v>
      </c>
      <c r="CR80" s="262">
        <v>4</v>
      </c>
      <c r="CS80" s="263">
        <v>1</v>
      </c>
      <c r="CT80" s="262">
        <v>1</v>
      </c>
      <c r="CU80" s="264">
        <v>1</v>
      </c>
      <c r="CV80" s="264"/>
      <c r="CW80" s="263"/>
      <c r="CX80" s="262"/>
      <c r="CY80" s="264" t="str">
        <f t="shared" si="147"/>
        <v/>
      </c>
      <c r="CZ80" s="264"/>
      <c r="DA80" s="264"/>
      <c r="DB80" s="264"/>
      <c r="DC80" s="264"/>
      <c r="DD80" s="264"/>
      <c r="DE80" s="264"/>
      <c r="DF80" s="264"/>
      <c r="DG80" s="264">
        <v>1</v>
      </c>
      <c r="DH80" s="262"/>
      <c r="DI80" s="264" t="str">
        <f t="shared" si="148"/>
        <v/>
      </c>
      <c r="DJ80" s="264"/>
      <c r="DK80" s="201" t="s">
        <v>1169</v>
      </c>
      <c r="DL80" s="264"/>
      <c r="DM80" s="264"/>
      <c r="DN80" s="264"/>
      <c r="DO80" s="264"/>
      <c r="DP80" s="264"/>
      <c r="DQ80" s="264"/>
      <c r="DR80" s="262">
        <v>1</v>
      </c>
      <c r="DS80" s="264">
        <f t="shared" si="151"/>
        <v>1</v>
      </c>
      <c r="DT80" s="264">
        <v>1</v>
      </c>
      <c r="DU80" s="264"/>
      <c r="DV80" s="264">
        <v>1</v>
      </c>
      <c r="DW80" s="264">
        <v>1</v>
      </c>
      <c r="DX80" s="264">
        <v>1</v>
      </c>
      <c r="DY80" s="264"/>
      <c r="DZ80" s="264"/>
      <c r="EA80" s="264"/>
      <c r="EB80" s="262"/>
      <c r="EC80" s="264" t="str">
        <f t="shared" si="107"/>
        <v/>
      </c>
      <c r="ED80" s="264"/>
      <c r="EE80" s="264"/>
      <c r="EF80" s="264"/>
      <c r="EG80" s="264"/>
      <c r="EH80" s="264"/>
      <c r="EI80" s="264"/>
      <c r="EJ80" s="264"/>
      <c r="EK80" s="264"/>
      <c r="EL80" s="262"/>
      <c r="EM80" s="264" t="str">
        <f t="shared" si="112"/>
        <v/>
      </c>
      <c r="EN80" s="264"/>
      <c r="EO80" s="264"/>
      <c r="EP80" s="264"/>
      <c r="EQ80" s="264"/>
      <c r="ER80" s="264"/>
      <c r="ES80" s="264"/>
      <c r="ET80" s="264"/>
      <c r="EU80" s="264"/>
      <c r="EV80" s="262">
        <v>1</v>
      </c>
      <c r="EW80" s="264">
        <f t="shared" si="152"/>
        <v>1</v>
      </c>
      <c r="EX80" s="264">
        <v>1</v>
      </c>
      <c r="EY80" s="264"/>
      <c r="EZ80" s="264">
        <v>1</v>
      </c>
      <c r="FA80" s="264">
        <v>1</v>
      </c>
      <c r="FB80" s="264">
        <v>1</v>
      </c>
      <c r="FC80" s="264"/>
      <c r="FD80" s="264"/>
      <c r="FE80" s="264"/>
      <c r="FF80" s="265">
        <f t="shared" si="108"/>
        <v>0</v>
      </c>
      <c r="FG80" s="264">
        <f t="shared" si="109"/>
        <v>0</v>
      </c>
      <c r="FH80" s="264">
        <f t="shared" si="110"/>
        <v>1</v>
      </c>
      <c r="FI80" s="264">
        <f t="shared" si="111"/>
        <v>0</v>
      </c>
      <c r="FJ80" s="264">
        <f t="shared" si="114"/>
        <v>1</v>
      </c>
      <c r="FK80" s="264">
        <f t="shared" si="115"/>
        <v>1</v>
      </c>
      <c r="FL80" s="264">
        <v>2</v>
      </c>
      <c r="FM80" s="264">
        <v>2</v>
      </c>
      <c r="FN80" s="264">
        <v>1</v>
      </c>
      <c r="FO80" s="264">
        <v>2</v>
      </c>
      <c r="FP80" s="264">
        <v>2</v>
      </c>
      <c r="FQ80" s="264">
        <v>2</v>
      </c>
      <c r="FR80" s="264">
        <v>1</v>
      </c>
      <c r="FS80" s="264">
        <v>1</v>
      </c>
      <c r="FT80" s="264">
        <v>1</v>
      </c>
      <c r="FU80" s="264">
        <v>1</v>
      </c>
      <c r="FV80" s="264"/>
      <c r="FW80" s="264"/>
      <c r="FX80" s="264">
        <v>1</v>
      </c>
      <c r="FY80" s="264">
        <v>1</v>
      </c>
      <c r="FZ80" s="264">
        <f t="shared" si="116"/>
        <v>2</v>
      </c>
      <c r="GA80" s="264">
        <f t="shared" si="117"/>
        <v>2</v>
      </c>
      <c r="GB80" s="264">
        <f t="shared" si="118"/>
        <v>0</v>
      </c>
      <c r="GC80" s="264">
        <f t="shared" si="119"/>
        <v>2</v>
      </c>
      <c r="GD80" s="264">
        <f t="shared" si="120"/>
        <v>2</v>
      </c>
      <c r="GE80" s="264">
        <f t="shared" si="121"/>
        <v>2</v>
      </c>
      <c r="GF80" s="264">
        <f t="shared" si="100"/>
        <v>0</v>
      </c>
      <c r="GG80" s="264">
        <f t="shared" si="101"/>
        <v>0</v>
      </c>
      <c r="GH80" s="264">
        <f t="shared" si="102"/>
        <v>1</v>
      </c>
      <c r="GI80" s="78">
        <v>1</v>
      </c>
      <c r="GJ80" s="78"/>
      <c r="GK80" s="75"/>
      <c r="GL80" s="259">
        <v>4</v>
      </c>
      <c r="GM80" s="260">
        <v>1</v>
      </c>
      <c r="GN80" s="260">
        <v>1</v>
      </c>
      <c r="GO80" s="260">
        <v>1</v>
      </c>
      <c r="GP80" s="260">
        <v>1</v>
      </c>
      <c r="GQ80" s="260">
        <v>1</v>
      </c>
      <c r="GR80" s="260">
        <v>1</v>
      </c>
      <c r="GS80" s="260">
        <v>1</v>
      </c>
      <c r="GT80" s="260">
        <v>4</v>
      </c>
      <c r="GU80" s="260">
        <v>4</v>
      </c>
      <c r="GV80" s="260">
        <v>4</v>
      </c>
      <c r="GW80" s="260">
        <v>1</v>
      </c>
      <c r="GX80" s="260">
        <v>4</v>
      </c>
      <c r="GY80" s="260">
        <v>1</v>
      </c>
      <c r="GZ80" s="260" t="str">
        <f>VLOOKUP(BQ80,CARACT_PE!$A$2:$H$145,8,0)</f>
        <v>MEN</v>
      </c>
    </row>
    <row r="81" spans="1:208" s="260" customFormat="1" ht="12.75" customHeight="1" x14ac:dyDescent="0.2">
      <c r="A81" s="259">
        <v>0</v>
      </c>
      <c r="B81" s="260">
        <v>0</v>
      </c>
      <c r="C81" s="260">
        <v>0</v>
      </c>
      <c r="D81" s="260">
        <v>0</v>
      </c>
      <c r="E81" s="260">
        <v>0</v>
      </c>
      <c r="F81" s="260">
        <v>0</v>
      </c>
      <c r="G81" s="260">
        <v>0</v>
      </c>
      <c r="H81" s="260">
        <v>0</v>
      </c>
      <c r="I81" s="260">
        <v>0</v>
      </c>
      <c r="J81" s="260">
        <v>0</v>
      </c>
      <c r="K81" s="260">
        <v>0</v>
      </c>
      <c r="L81" s="260">
        <v>0</v>
      </c>
      <c r="M81" s="260">
        <v>0</v>
      </c>
      <c r="N81" s="260">
        <v>0</v>
      </c>
      <c r="O81" s="260">
        <v>1</v>
      </c>
      <c r="P81" s="260">
        <v>0</v>
      </c>
      <c r="Q81" s="260">
        <v>0</v>
      </c>
      <c r="R81" s="260">
        <v>0</v>
      </c>
      <c r="S81" s="260">
        <v>0</v>
      </c>
      <c r="T81" s="260">
        <v>0</v>
      </c>
      <c r="U81" s="260">
        <v>0</v>
      </c>
      <c r="V81" s="260">
        <v>0</v>
      </c>
      <c r="W81" s="260">
        <v>0</v>
      </c>
      <c r="X81" s="260">
        <v>0</v>
      </c>
      <c r="Y81" s="260">
        <v>0</v>
      </c>
      <c r="Z81" s="260">
        <v>1</v>
      </c>
      <c r="AA81" s="260">
        <v>0</v>
      </c>
      <c r="AB81" s="260">
        <v>0</v>
      </c>
      <c r="AC81" s="260">
        <v>0</v>
      </c>
      <c r="AD81" s="260">
        <v>0</v>
      </c>
      <c r="AE81" s="260">
        <v>0</v>
      </c>
      <c r="AF81" s="260">
        <v>0</v>
      </c>
      <c r="AG81" s="260">
        <v>0</v>
      </c>
      <c r="AH81" s="260">
        <v>0</v>
      </c>
      <c r="AI81" s="260">
        <v>0</v>
      </c>
      <c r="AJ81" s="260">
        <v>1</v>
      </c>
      <c r="AK81" s="260">
        <v>0</v>
      </c>
      <c r="AL81" s="260">
        <v>0</v>
      </c>
      <c r="AM81" s="260">
        <v>0</v>
      </c>
      <c r="AN81" s="260">
        <v>1</v>
      </c>
      <c r="AO81" s="260">
        <v>0</v>
      </c>
      <c r="AP81" s="261">
        <v>1</v>
      </c>
      <c r="AQ81" s="260">
        <f t="shared" si="122"/>
        <v>0</v>
      </c>
      <c r="AR81" s="260">
        <f t="shared" si="123"/>
        <v>0</v>
      </c>
      <c r="AS81" s="260">
        <f t="shared" si="124"/>
        <v>1</v>
      </c>
      <c r="AT81" s="260">
        <f t="shared" si="125"/>
        <v>1</v>
      </c>
      <c r="AU81" s="260">
        <f t="shared" si="126"/>
        <v>0</v>
      </c>
      <c r="AV81" s="260">
        <f t="shared" si="127"/>
        <v>1</v>
      </c>
      <c r="AW81" s="259">
        <f t="shared" si="128"/>
        <v>2</v>
      </c>
      <c r="AX81" s="260">
        <f t="shared" si="129"/>
        <v>0</v>
      </c>
      <c r="AY81" s="260">
        <f t="shared" si="130"/>
        <v>0</v>
      </c>
      <c r="AZ81" s="260">
        <f t="shared" si="131"/>
        <v>0</v>
      </c>
      <c r="BA81" s="260">
        <f t="shared" si="132"/>
        <v>2</v>
      </c>
      <c r="BB81" s="260">
        <f t="shared" si="133"/>
        <v>0</v>
      </c>
      <c r="BC81" s="261">
        <f t="shared" si="134"/>
        <v>1</v>
      </c>
      <c r="BD81" s="259">
        <f t="shared" si="135"/>
        <v>2</v>
      </c>
      <c r="BE81" s="260">
        <f t="shared" si="136"/>
        <v>3</v>
      </c>
      <c r="BF81" s="261">
        <f t="shared" si="137"/>
        <v>5</v>
      </c>
      <c r="BG81" s="260">
        <f t="shared" si="138"/>
        <v>2</v>
      </c>
      <c r="BH81" s="260">
        <f t="shared" si="139"/>
        <v>0</v>
      </c>
      <c r="BI81" s="260">
        <f t="shared" si="140"/>
        <v>0</v>
      </c>
      <c r="BJ81" s="260">
        <f t="shared" si="141"/>
        <v>0</v>
      </c>
      <c r="BK81" s="260">
        <f t="shared" si="142"/>
        <v>2</v>
      </c>
      <c r="BL81" s="260">
        <f t="shared" si="143"/>
        <v>0</v>
      </c>
      <c r="BM81" s="260">
        <f t="shared" si="144"/>
        <v>1</v>
      </c>
      <c r="BN81" s="259">
        <v>1</v>
      </c>
      <c r="BO81" s="260">
        <v>1</v>
      </c>
      <c r="BP81" s="261">
        <v>0</v>
      </c>
      <c r="BQ81" s="259" t="s">
        <v>314</v>
      </c>
      <c r="BR81" s="260" t="s">
        <v>315</v>
      </c>
      <c r="BS81" s="260" t="s">
        <v>919</v>
      </c>
      <c r="BT81" s="260">
        <v>63</v>
      </c>
      <c r="BU81" s="260" t="s">
        <v>1087</v>
      </c>
      <c r="BV81" s="260">
        <v>11</v>
      </c>
      <c r="BW81" s="260" t="s">
        <v>39</v>
      </c>
      <c r="BX81" s="261" t="s">
        <v>681</v>
      </c>
      <c r="BY81" s="259">
        <f>VLOOKUP(BW81,PERT_NAT_EQB_2018!$B$4:$G$35,6,FALSE)</f>
        <v>1</v>
      </c>
      <c r="BZ81" s="260">
        <f>VLOOKUP(BW81,PERT_NAT_EQB_2018!$B$4:$G$35,3,FALSE)</f>
        <v>1</v>
      </c>
      <c r="CA81" s="260">
        <f>VLOOKUP(BW81,PERT_NAT_EQB_2018!$B$4:$G$35,4,FALSE)</f>
        <v>0</v>
      </c>
      <c r="CB81" s="260">
        <f>VLOOKUP(BW81,PERT_NAT_EQB_2018!$B$4:$G$35,5,FALSE)</f>
        <v>0</v>
      </c>
      <c r="CC81" s="260">
        <f>VLOOKUP(BW81,PERT_NAT_EQB_2018!$B$4:$G$35,2,FALSE)</f>
        <v>1</v>
      </c>
      <c r="CD81" s="259">
        <v>0</v>
      </c>
      <c r="CE81" s="260">
        <f>VLOOKUP(BQ81,CARACT_PE!$A$1:$N$145,COLUMN(CARACT_PE!N:N),FALSE)</f>
        <v>1196</v>
      </c>
      <c r="CF81" s="260">
        <v>0</v>
      </c>
      <c r="CG81" s="259">
        <f>VLOOKUP(BX81,PERT_NAT_EQB_2021!$B$4:$G$81,6,FALSE)</f>
        <v>1</v>
      </c>
      <c r="CH81" s="260">
        <f>VLOOKUP(BX81,PERT_NAT_EQB_2021!$B$4:$G$81,3,FALSE)</f>
        <v>1</v>
      </c>
      <c r="CI81" s="260">
        <f>VLOOKUP(BX81,PERT_NAT_EQB_2021!$B$4:$G$81,4,FALSE)</f>
        <v>0</v>
      </c>
      <c r="CJ81" s="260">
        <f>VLOOKUP(BX81,PERT_NAT_EQB_2021!$B$4:$G$81,5,FALSE)</f>
        <v>0</v>
      </c>
      <c r="CK81" s="260">
        <f>VLOOKUP(BX81,PERT_NAT_EQB_2021!$B$4:$G$81,2,FALSE)</f>
        <v>1</v>
      </c>
      <c r="CL81" s="259">
        <f t="shared" si="145"/>
        <v>1</v>
      </c>
      <c r="CM81" s="260">
        <f t="shared" si="105"/>
        <v>1</v>
      </c>
      <c r="CN81" s="260">
        <f t="shared" si="149"/>
        <v>0</v>
      </c>
      <c r="CO81" s="260">
        <f t="shared" si="150"/>
        <v>0</v>
      </c>
      <c r="CP81" s="260">
        <f t="shared" si="146"/>
        <v>1</v>
      </c>
      <c r="CR81" s="262">
        <v>2</v>
      </c>
      <c r="CS81" s="263">
        <v>0</v>
      </c>
      <c r="CT81" s="262">
        <v>1</v>
      </c>
      <c r="CU81" s="264">
        <v>0</v>
      </c>
      <c r="CV81" s="264"/>
      <c r="CW81" s="263"/>
      <c r="CX81" s="262"/>
      <c r="CY81" s="264" t="str">
        <f t="shared" si="147"/>
        <v/>
      </c>
      <c r="CZ81" s="264"/>
      <c r="DA81" s="264"/>
      <c r="DB81" s="264"/>
      <c r="DC81" s="264"/>
      <c r="DD81" s="264"/>
      <c r="DE81" s="264"/>
      <c r="DF81" s="264"/>
      <c r="DG81" s="264">
        <v>1</v>
      </c>
      <c r="DH81" s="262"/>
      <c r="DI81" s="264" t="str">
        <f t="shared" si="148"/>
        <v/>
      </c>
      <c r="DJ81" s="264"/>
      <c r="DK81" s="264"/>
      <c r="DL81" s="264"/>
      <c r="DM81" s="264"/>
      <c r="DN81" s="264"/>
      <c r="DO81" s="264"/>
      <c r="DP81" s="264"/>
      <c r="DQ81" s="264"/>
      <c r="DR81" s="262">
        <v>1</v>
      </c>
      <c r="DS81" s="264">
        <f t="shared" si="151"/>
        <v>1</v>
      </c>
      <c r="DT81" s="264">
        <v>1</v>
      </c>
      <c r="DU81" s="201" t="s">
        <v>1169</v>
      </c>
      <c r="DV81" s="264"/>
      <c r="DW81" s="264"/>
      <c r="DX81" s="264">
        <v>1</v>
      </c>
      <c r="DY81" s="264"/>
      <c r="DZ81" s="264"/>
      <c r="EA81" s="264"/>
      <c r="EB81" s="262"/>
      <c r="EC81" s="264" t="str">
        <f t="shared" si="107"/>
        <v/>
      </c>
      <c r="ED81" s="264"/>
      <c r="EE81" s="264"/>
      <c r="EF81" s="264"/>
      <c r="EG81" s="264"/>
      <c r="EH81" s="264"/>
      <c r="EI81" s="264"/>
      <c r="EJ81" s="264"/>
      <c r="EK81" s="264"/>
      <c r="EL81" s="262"/>
      <c r="EM81" s="264" t="str">
        <f t="shared" si="112"/>
        <v/>
      </c>
      <c r="EN81" s="264"/>
      <c r="EO81" s="264"/>
      <c r="EP81" s="264"/>
      <c r="EQ81" s="264"/>
      <c r="ER81" s="264"/>
      <c r="ES81" s="264"/>
      <c r="ET81" s="264"/>
      <c r="EU81" s="264"/>
      <c r="EV81" s="262">
        <v>1</v>
      </c>
      <c r="EW81" s="264">
        <f t="shared" si="152"/>
        <v>1</v>
      </c>
      <c r="EX81" s="264">
        <v>1</v>
      </c>
      <c r="EY81" s="264"/>
      <c r="EZ81" s="264"/>
      <c r="FA81" s="264"/>
      <c r="FB81" s="264">
        <v>1</v>
      </c>
      <c r="FC81" s="264"/>
      <c r="FD81" s="264"/>
      <c r="FE81" s="264"/>
      <c r="FF81" s="265">
        <f t="shared" si="108"/>
        <v>0</v>
      </c>
      <c r="FG81" s="264">
        <f t="shared" si="109"/>
        <v>0</v>
      </c>
      <c r="FH81" s="264">
        <f t="shared" si="110"/>
        <v>1</v>
      </c>
      <c r="FI81" s="264">
        <f t="shared" si="111"/>
        <v>0</v>
      </c>
      <c r="FJ81" s="264">
        <f t="shared" si="114"/>
        <v>1</v>
      </c>
      <c r="FK81" s="264">
        <f t="shared" si="115"/>
        <v>1</v>
      </c>
      <c r="FL81" s="264">
        <v>2</v>
      </c>
      <c r="FM81" s="264">
        <v>2</v>
      </c>
      <c r="FN81" s="264">
        <v>1</v>
      </c>
      <c r="FO81" s="264">
        <v>0</v>
      </c>
      <c r="FP81" s="264">
        <v>0</v>
      </c>
      <c r="FQ81" s="264">
        <v>2</v>
      </c>
      <c r="FR81" s="264">
        <v>1</v>
      </c>
      <c r="FS81" s="264">
        <v>1</v>
      </c>
      <c r="FT81" s="264">
        <v>1</v>
      </c>
      <c r="FU81" s="264">
        <v>1</v>
      </c>
      <c r="FV81" s="264"/>
      <c r="FW81" s="264"/>
      <c r="FX81" s="264">
        <v>1</v>
      </c>
      <c r="FY81" s="264">
        <v>1</v>
      </c>
      <c r="FZ81" s="264">
        <f t="shared" si="116"/>
        <v>2</v>
      </c>
      <c r="GA81" s="264">
        <f t="shared" si="117"/>
        <v>2</v>
      </c>
      <c r="GB81" s="264">
        <f t="shared" si="118"/>
        <v>0</v>
      </c>
      <c r="GC81" s="264">
        <f t="shared" si="119"/>
        <v>0</v>
      </c>
      <c r="GD81" s="264">
        <f t="shared" si="120"/>
        <v>0</v>
      </c>
      <c r="GE81" s="264">
        <f t="shared" si="121"/>
        <v>2</v>
      </c>
      <c r="GF81" s="264">
        <f t="shared" si="100"/>
        <v>0</v>
      </c>
      <c r="GG81" s="264">
        <f t="shared" si="101"/>
        <v>0</v>
      </c>
      <c r="GH81" s="264">
        <f t="shared" si="102"/>
        <v>1</v>
      </c>
      <c r="GI81" s="78">
        <v>1</v>
      </c>
      <c r="GJ81" s="78"/>
      <c r="GK81" s="75"/>
      <c r="GL81" s="259">
        <v>4</v>
      </c>
      <c r="GM81" s="260">
        <v>1</v>
      </c>
      <c r="GN81" s="260">
        <v>1</v>
      </c>
      <c r="GO81" s="260">
        <v>1</v>
      </c>
      <c r="GP81" s="260">
        <v>1</v>
      </c>
      <c r="GQ81" s="260">
        <v>1</v>
      </c>
      <c r="GR81" s="260">
        <v>1</v>
      </c>
      <c r="GS81" s="260">
        <v>1</v>
      </c>
      <c r="GT81" s="260">
        <v>4</v>
      </c>
      <c r="GU81" s="260">
        <v>4</v>
      </c>
      <c r="GV81" s="260">
        <v>4</v>
      </c>
      <c r="GW81" s="260">
        <v>1</v>
      </c>
      <c r="GX81" s="260">
        <v>4</v>
      </c>
      <c r="GY81" s="260">
        <v>1</v>
      </c>
      <c r="GZ81" s="260" t="str">
        <f>VLOOKUP(BQ81,CARACT_PE!$A$2:$H$145,8,0)</f>
        <v>MEN</v>
      </c>
    </row>
    <row r="82" spans="1:208" s="260" customFormat="1" ht="12.75" customHeight="1" x14ac:dyDescent="0.2">
      <c r="A82" s="259">
        <v>1</v>
      </c>
      <c r="B82" s="260">
        <v>0</v>
      </c>
      <c r="C82" s="260">
        <v>1</v>
      </c>
      <c r="D82" s="260">
        <v>1</v>
      </c>
      <c r="E82" s="260">
        <v>0</v>
      </c>
      <c r="F82" s="260">
        <v>1</v>
      </c>
      <c r="G82" s="260">
        <v>0</v>
      </c>
      <c r="H82" s="260">
        <v>1</v>
      </c>
      <c r="I82" s="260">
        <v>0</v>
      </c>
      <c r="J82" s="260">
        <v>1</v>
      </c>
      <c r="K82" s="260">
        <v>1</v>
      </c>
      <c r="L82" s="260">
        <v>0</v>
      </c>
      <c r="M82" s="260">
        <v>0</v>
      </c>
      <c r="N82" s="260">
        <v>1</v>
      </c>
      <c r="O82" s="260">
        <v>1</v>
      </c>
      <c r="P82" s="260">
        <v>0</v>
      </c>
      <c r="Q82" s="260">
        <v>1</v>
      </c>
      <c r="R82" s="260">
        <v>1</v>
      </c>
      <c r="S82" s="260">
        <v>1</v>
      </c>
      <c r="T82" s="260">
        <v>0</v>
      </c>
      <c r="U82" s="260">
        <v>0</v>
      </c>
      <c r="V82" s="260">
        <v>0</v>
      </c>
      <c r="W82" s="260">
        <v>0</v>
      </c>
      <c r="X82" s="260">
        <v>0</v>
      </c>
      <c r="Y82" s="260">
        <v>0</v>
      </c>
      <c r="Z82" s="260">
        <v>0</v>
      </c>
      <c r="AA82" s="260">
        <v>0</v>
      </c>
      <c r="AB82" s="260">
        <v>0</v>
      </c>
      <c r="AC82" s="260">
        <v>0</v>
      </c>
      <c r="AD82" s="260">
        <v>0</v>
      </c>
      <c r="AE82" s="260">
        <v>0</v>
      </c>
      <c r="AF82" s="260">
        <v>0</v>
      </c>
      <c r="AG82" s="260">
        <v>1</v>
      </c>
      <c r="AH82" s="260">
        <v>0</v>
      </c>
      <c r="AI82" s="260">
        <v>1</v>
      </c>
      <c r="AJ82" s="260">
        <v>0</v>
      </c>
      <c r="AK82" s="260">
        <v>0</v>
      </c>
      <c r="AL82" s="260">
        <v>0</v>
      </c>
      <c r="AM82" s="260">
        <v>0</v>
      </c>
      <c r="AN82" s="260">
        <v>0</v>
      </c>
      <c r="AO82" s="260">
        <v>0</v>
      </c>
      <c r="AP82" s="261">
        <v>0</v>
      </c>
      <c r="AQ82" s="260">
        <f t="shared" si="122"/>
        <v>1</v>
      </c>
      <c r="AR82" s="260">
        <f t="shared" si="123"/>
        <v>1</v>
      </c>
      <c r="AS82" s="260">
        <f t="shared" si="124"/>
        <v>1</v>
      </c>
      <c r="AT82" s="260">
        <f t="shared" si="125"/>
        <v>0</v>
      </c>
      <c r="AU82" s="260">
        <f t="shared" si="126"/>
        <v>1</v>
      </c>
      <c r="AV82" s="260">
        <f t="shared" si="127"/>
        <v>0</v>
      </c>
      <c r="AW82" s="259">
        <f t="shared" si="128"/>
        <v>1</v>
      </c>
      <c r="AX82" s="260">
        <f t="shared" si="129"/>
        <v>0</v>
      </c>
      <c r="AY82" s="260">
        <f t="shared" si="130"/>
        <v>1</v>
      </c>
      <c r="AZ82" s="260">
        <f t="shared" si="131"/>
        <v>1</v>
      </c>
      <c r="BA82" s="260">
        <f t="shared" si="132"/>
        <v>2</v>
      </c>
      <c r="BB82" s="260">
        <f t="shared" si="133"/>
        <v>0</v>
      </c>
      <c r="BC82" s="261">
        <f t="shared" si="134"/>
        <v>1</v>
      </c>
      <c r="BD82" s="259">
        <f t="shared" si="135"/>
        <v>2</v>
      </c>
      <c r="BE82" s="260">
        <f t="shared" si="136"/>
        <v>2</v>
      </c>
      <c r="BF82" s="261">
        <f t="shared" si="137"/>
        <v>6</v>
      </c>
      <c r="BG82" s="260">
        <f t="shared" si="138"/>
        <v>3</v>
      </c>
      <c r="BH82" s="260">
        <f t="shared" si="139"/>
        <v>0</v>
      </c>
      <c r="BI82" s="260">
        <f t="shared" si="140"/>
        <v>3</v>
      </c>
      <c r="BJ82" s="260">
        <f t="shared" si="141"/>
        <v>3</v>
      </c>
      <c r="BK82" s="260">
        <f t="shared" si="142"/>
        <v>2</v>
      </c>
      <c r="BL82" s="260">
        <f t="shared" si="143"/>
        <v>1</v>
      </c>
      <c r="BM82" s="260">
        <f t="shared" si="144"/>
        <v>2</v>
      </c>
      <c r="BN82" s="259">
        <v>0</v>
      </c>
      <c r="BO82" s="260">
        <v>0</v>
      </c>
      <c r="BP82" s="261">
        <v>1</v>
      </c>
      <c r="BQ82" s="259" t="s">
        <v>317</v>
      </c>
      <c r="BR82" s="260" t="s">
        <v>318</v>
      </c>
      <c r="BS82" s="260" t="s">
        <v>920</v>
      </c>
      <c r="BT82" s="260">
        <v>63</v>
      </c>
      <c r="BU82" s="260" t="s">
        <v>1087</v>
      </c>
      <c r="BV82" s="260">
        <v>11</v>
      </c>
      <c r="BW82" s="260" t="s">
        <v>254</v>
      </c>
      <c r="BX82" s="261" t="s">
        <v>689</v>
      </c>
      <c r="BY82" s="259">
        <f>VLOOKUP(BW82,PERT_NAT_EQB_2018!$B$4:$G$35,6,FALSE)</f>
        <v>1</v>
      </c>
      <c r="BZ82" s="260">
        <f>VLOOKUP(BW82,PERT_NAT_EQB_2018!$B$4:$G$35,3,FALSE)</f>
        <v>1</v>
      </c>
      <c r="CA82" s="260">
        <f>VLOOKUP(BW82,PERT_NAT_EQB_2018!$B$4:$G$35,4,FALSE)</f>
        <v>1</v>
      </c>
      <c r="CB82" s="260">
        <f>VLOOKUP(BW82,PERT_NAT_EQB_2018!$B$4:$G$35,5,FALSE)</f>
        <v>1</v>
      </c>
      <c r="CC82" s="260">
        <f>VLOOKUP(BW82,PERT_NAT_EQB_2018!$B$4:$G$35,2,FALSE)</f>
        <v>1</v>
      </c>
      <c r="CD82" s="259">
        <v>0</v>
      </c>
      <c r="CE82" s="260">
        <f>VLOOKUP(BQ82,CARACT_PE!$A$1:$N$145,COLUMN(CARACT_PE!N:N),FALSE)</f>
        <v>1168</v>
      </c>
      <c r="CF82" s="260">
        <v>0.3</v>
      </c>
      <c r="CG82" s="259">
        <f>VLOOKUP(BX82,PERT_NAT_EQB_2021!$B$4:$G$81,6,FALSE)</f>
        <v>1</v>
      </c>
      <c r="CH82" s="260">
        <f>VLOOKUP(BX82,PERT_NAT_EQB_2021!$B$4:$G$81,3,FALSE)</f>
        <v>1</v>
      </c>
      <c r="CI82" s="260">
        <f>VLOOKUP(BX82,PERT_NAT_EQB_2021!$B$4:$G$81,4,FALSE)</f>
        <v>1</v>
      </c>
      <c r="CJ82" s="260">
        <f>VLOOKUP(BX82,PERT_NAT_EQB_2021!$B$4:$G$81,5,FALSE)</f>
        <v>1</v>
      </c>
      <c r="CK82" s="260">
        <f>VLOOKUP(BX82,PERT_NAT_EQB_2021!$B$4:$G$81,2,FALSE)</f>
        <v>1</v>
      </c>
      <c r="CL82" s="259">
        <f t="shared" si="145"/>
        <v>1</v>
      </c>
      <c r="CM82" s="260">
        <f t="shared" si="105"/>
        <v>1</v>
      </c>
      <c r="CN82" s="260">
        <f t="shared" si="149"/>
        <v>1</v>
      </c>
      <c r="CO82" s="260">
        <f t="shared" si="150"/>
        <v>1</v>
      </c>
      <c r="CP82" s="260">
        <f t="shared" si="146"/>
        <v>1</v>
      </c>
      <c r="CR82" s="262">
        <v>2</v>
      </c>
      <c r="CS82" s="263">
        <v>0</v>
      </c>
      <c r="CT82" s="262">
        <v>0</v>
      </c>
      <c r="CU82" s="264">
        <v>0</v>
      </c>
      <c r="CV82" s="264"/>
      <c r="CW82" s="263">
        <v>1</v>
      </c>
      <c r="CX82" s="262"/>
      <c r="CY82" s="264" t="str">
        <f t="shared" si="147"/>
        <v/>
      </c>
      <c r="CZ82" s="264"/>
      <c r="DA82" s="264"/>
      <c r="DB82" s="264"/>
      <c r="DC82" s="264"/>
      <c r="DD82" s="264"/>
      <c r="DE82" s="264"/>
      <c r="DF82" s="264"/>
      <c r="DG82" s="264"/>
      <c r="DH82" s="262"/>
      <c r="DI82" s="264" t="str">
        <f t="shared" si="148"/>
        <v/>
      </c>
      <c r="DJ82" s="264"/>
      <c r="DK82" s="264"/>
      <c r="DL82" s="264"/>
      <c r="DM82" s="264"/>
      <c r="DN82" s="264"/>
      <c r="DO82" s="264"/>
      <c r="DP82" s="264"/>
      <c r="DQ82" s="264"/>
      <c r="DR82" s="262"/>
      <c r="DS82" s="264" t="str">
        <f t="shared" si="151"/>
        <v/>
      </c>
      <c r="DT82" s="264"/>
      <c r="DU82" s="264"/>
      <c r="DV82" s="264"/>
      <c r="DW82" s="264"/>
      <c r="DX82" s="264"/>
      <c r="DY82" s="264"/>
      <c r="DZ82" s="264"/>
      <c r="EA82" s="264"/>
      <c r="EB82" s="262">
        <v>1</v>
      </c>
      <c r="EC82" s="264" t="str">
        <f t="shared" si="107"/>
        <v/>
      </c>
      <c r="ED82" s="264">
        <v>1</v>
      </c>
      <c r="EE82" s="264"/>
      <c r="EF82" s="264">
        <v>1</v>
      </c>
      <c r="EG82" s="264">
        <v>1</v>
      </c>
      <c r="EH82" s="264">
        <v>1</v>
      </c>
      <c r="EI82" s="264"/>
      <c r="EJ82" s="264"/>
      <c r="EK82" s="264"/>
      <c r="EL82" s="262"/>
      <c r="EM82" s="264" t="str">
        <f t="shared" si="112"/>
        <v/>
      </c>
      <c r="EN82" s="264"/>
      <c r="EO82" s="264"/>
      <c r="EP82" s="264"/>
      <c r="EQ82" s="264"/>
      <c r="ER82" s="264"/>
      <c r="ES82" s="264"/>
      <c r="ET82" s="264"/>
      <c r="EU82" s="264"/>
      <c r="EV82" s="262"/>
      <c r="EW82" s="264" t="str">
        <f t="shared" si="152"/>
        <v/>
      </c>
      <c r="EX82" s="264"/>
      <c r="EY82" s="264"/>
      <c r="EZ82" s="264"/>
      <c r="FA82" s="264"/>
      <c r="FB82" s="264"/>
      <c r="FC82" s="264"/>
      <c r="FD82" s="264"/>
      <c r="FE82" s="264"/>
      <c r="FF82" s="265">
        <f t="shared" si="108"/>
        <v>0</v>
      </c>
      <c r="FG82" s="264">
        <f t="shared" si="109"/>
        <v>0</v>
      </c>
      <c r="FH82" s="264">
        <f t="shared" si="110"/>
        <v>0</v>
      </c>
      <c r="FI82" s="264">
        <f t="shared" si="111"/>
        <v>1</v>
      </c>
      <c r="FJ82" s="264">
        <f t="shared" si="114"/>
        <v>0</v>
      </c>
      <c r="FK82" s="264">
        <f t="shared" si="115"/>
        <v>0</v>
      </c>
      <c r="FL82" s="264">
        <v>1</v>
      </c>
      <c r="FM82" s="264">
        <v>1</v>
      </c>
      <c r="FN82" s="264">
        <v>0</v>
      </c>
      <c r="FO82" s="264">
        <v>1</v>
      </c>
      <c r="FP82" s="264">
        <v>1</v>
      </c>
      <c r="FQ82" s="264">
        <v>1</v>
      </c>
      <c r="FR82" s="264">
        <v>0</v>
      </c>
      <c r="FS82" s="264">
        <v>0</v>
      </c>
      <c r="FT82" s="264"/>
      <c r="FU82" s="264"/>
      <c r="FV82" s="264"/>
      <c r="FW82" s="264"/>
      <c r="FX82" s="264"/>
      <c r="FY82" s="264"/>
      <c r="FZ82" s="264">
        <f t="shared" si="116"/>
        <v>1</v>
      </c>
      <c r="GA82" s="264">
        <f t="shared" si="117"/>
        <v>0</v>
      </c>
      <c r="GB82" s="264">
        <f t="shared" si="118"/>
        <v>0</v>
      </c>
      <c r="GC82" s="264">
        <f t="shared" si="119"/>
        <v>1</v>
      </c>
      <c r="GD82" s="264">
        <f t="shared" si="120"/>
        <v>1</v>
      </c>
      <c r="GE82" s="264">
        <f t="shared" si="121"/>
        <v>1</v>
      </c>
      <c r="GF82" s="264">
        <f t="shared" si="100"/>
        <v>0</v>
      </c>
      <c r="GG82" s="264">
        <f t="shared" si="101"/>
        <v>0</v>
      </c>
      <c r="GH82" s="264">
        <f t="shared" si="102"/>
        <v>0</v>
      </c>
      <c r="GI82" s="78"/>
      <c r="GJ82" s="78"/>
      <c r="GK82" s="75"/>
      <c r="GL82" s="259">
        <v>4</v>
      </c>
      <c r="GM82" s="260">
        <v>1</v>
      </c>
      <c r="GN82" s="260">
        <v>1</v>
      </c>
      <c r="GO82" s="260">
        <v>1</v>
      </c>
      <c r="GP82" s="260">
        <v>1</v>
      </c>
      <c r="GQ82" s="260">
        <v>1</v>
      </c>
      <c r="GR82" s="260">
        <v>1</v>
      </c>
      <c r="GS82" s="260">
        <v>1</v>
      </c>
      <c r="GZ82" s="260" t="str">
        <f>VLOOKUP(BQ82,CARACT_PE!$A$2:$H$145,8,0)</f>
        <v>MEN</v>
      </c>
    </row>
    <row r="83" spans="1:208" s="260" customFormat="1" ht="12.75" customHeight="1" x14ac:dyDescent="0.2">
      <c r="A83" s="259">
        <v>1</v>
      </c>
      <c r="B83" s="260">
        <v>0</v>
      </c>
      <c r="C83" s="260">
        <v>1</v>
      </c>
      <c r="D83" s="260">
        <v>1</v>
      </c>
      <c r="E83" s="260">
        <v>0</v>
      </c>
      <c r="F83" s="260">
        <v>1</v>
      </c>
      <c r="G83" s="260">
        <v>0</v>
      </c>
      <c r="H83" s="260">
        <v>1</v>
      </c>
      <c r="I83" s="260">
        <v>0</v>
      </c>
      <c r="J83" s="260">
        <v>1</v>
      </c>
      <c r="K83" s="260">
        <v>1</v>
      </c>
      <c r="L83" s="260">
        <v>0</v>
      </c>
      <c r="M83" s="260">
        <v>1</v>
      </c>
      <c r="N83" s="260">
        <v>0</v>
      </c>
      <c r="O83" s="260">
        <v>0</v>
      </c>
      <c r="P83" s="260">
        <v>0</v>
      </c>
      <c r="Q83" s="260">
        <v>0</v>
      </c>
      <c r="R83" s="260">
        <v>1</v>
      </c>
      <c r="S83" s="260">
        <v>0</v>
      </c>
      <c r="T83" s="260">
        <v>0</v>
      </c>
      <c r="U83" s="260">
        <v>0</v>
      </c>
      <c r="V83" s="260">
        <v>1</v>
      </c>
      <c r="W83" s="260">
        <v>0</v>
      </c>
      <c r="X83" s="260">
        <v>1</v>
      </c>
      <c r="Y83" s="260">
        <v>1</v>
      </c>
      <c r="Z83" s="260">
        <v>0</v>
      </c>
      <c r="AA83" s="260">
        <v>0</v>
      </c>
      <c r="AB83" s="260">
        <v>0</v>
      </c>
      <c r="AC83" s="260">
        <v>0</v>
      </c>
      <c r="AD83" s="260">
        <v>0</v>
      </c>
      <c r="AE83" s="260">
        <v>0</v>
      </c>
      <c r="AF83" s="260">
        <v>0</v>
      </c>
      <c r="AG83" s="260">
        <v>0</v>
      </c>
      <c r="AH83" s="260">
        <v>0</v>
      </c>
      <c r="AI83" s="260">
        <v>0</v>
      </c>
      <c r="AJ83" s="260">
        <v>0</v>
      </c>
      <c r="AK83" s="260">
        <v>0</v>
      </c>
      <c r="AL83" s="260">
        <v>0</v>
      </c>
      <c r="AM83" s="260">
        <v>0</v>
      </c>
      <c r="AN83" s="260">
        <v>0</v>
      </c>
      <c r="AO83" s="260">
        <v>0</v>
      </c>
      <c r="AP83" s="261">
        <v>0</v>
      </c>
      <c r="AQ83" s="260">
        <f t="shared" si="122"/>
        <v>1</v>
      </c>
      <c r="AR83" s="260">
        <f t="shared" si="123"/>
        <v>1</v>
      </c>
      <c r="AS83" s="260">
        <f t="shared" si="124"/>
        <v>1</v>
      </c>
      <c r="AT83" s="260">
        <f t="shared" si="125"/>
        <v>1</v>
      </c>
      <c r="AU83" s="260">
        <f t="shared" si="126"/>
        <v>0</v>
      </c>
      <c r="AV83" s="260">
        <f t="shared" si="127"/>
        <v>0</v>
      </c>
      <c r="AW83" s="259">
        <f t="shared" si="128"/>
        <v>1</v>
      </c>
      <c r="AX83" s="260">
        <f t="shared" si="129"/>
        <v>0</v>
      </c>
      <c r="AY83" s="260">
        <f t="shared" si="130"/>
        <v>1</v>
      </c>
      <c r="AZ83" s="260">
        <f t="shared" si="131"/>
        <v>2</v>
      </c>
      <c r="BA83" s="260">
        <f t="shared" si="132"/>
        <v>0</v>
      </c>
      <c r="BB83" s="260">
        <f t="shared" si="133"/>
        <v>0</v>
      </c>
      <c r="BC83" s="261">
        <f t="shared" si="134"/>
        <v>0</v>
      </c>
      <c r="BD83" s="259">
        <f t="shared" si="135"/>
        <v>2</v>
      </c>
      <c r="BE83" s="260">
        <f t="shared" si="136"/>
        <v>2</v>
      </c>
      <c r="BF83" s="261">
        <f t="shared" si="137"/>
        <v>4</v>
      </c>
      <c r="BG83" s="260">
        <f t="shared" si="138"/>
        <v>3</v>
      </c>
      <c r="BH83" s="260">
        <f t="shared" si="139"/>
        <v>0</v>
      </c>
      <c r="BI83" s="260">
        <f t="shared" si="140"/>
        <v>3</v>
      </c>
      <c r="BJ83" s="260">
        <f t="shared" si="141"/>
        <v>4</v>
      </c>
      <c r="BK83" s="260">
        <f t="shared" si="142"/>
        <v>0</v>
      </c>
      <c r="BL83" s="260">
        <f t="shared" si="143"/>
        <v>2</v>
      </c>
      <c r="BM83" s="260">
        <f t="shared" si="144"/>
        <v>0</v>
      </c>
      <c r="BN83" s="259">
        <v>1</v>
      </c>
      <c r="BO83" s="260">
        <v>1</v>
      </c>
      <c r="BP83" s="261">
        <v>0</v>
      </c>
      <c r="BQ83" s="259" t="s">
        <v>320</v>
      </c>
      <c r="BR83" s="260" t="s">
        <v>321</v>
      </c>
      <c r="BS83" s="260" t="s">
        <v>921</v>
      </c>
      <c r="BT83" s="260">
        <v>63</v>
      </c>
      <c r="BU83" s="260" t="s">
        <v>1087</v>
      </c>
      <c r="BV83" s="260">
        <v>11</v>
      </c>
      <c r="BW83" s="260" t="s">
        <v>254</v>
      </c>
      <c r="BX83" s="261" t="s">
        <v>689</v>
      </c>
      <c r="BY83" s="259">
        <f>VLOOKUP(BW83,PERT_NAT_EQB_2018!$B$4:$G$35,6,FALSE)</f>
        <v>1</v>
      </c>
      <c r="BZ83" s="260">
        <f>VLOOKUP(BW83,PERT_NAT_EQB_2018!$B$4:$G$35,3,FALSE)</f>
        <v>1</v>
      </c>
      <c r="CA83" s="260">
        <f>VLOOKUP(BW83,PERT_NAT_EQB_2018!$B$4:$G$35,4,FALSE)</f>
        <v>1</v>
      </c>
      <c r="CB83" s="260">
        <f>VLOOKUP(BW83,PERT_NAT_EQB_2018!$B$4:$G$35,5,FALSE)</f>
        <v>1</v>
      </c>
      <c r="CC83" s="260">
        <f>VLOOKUP(BW83,PERT_NAT_EQB_2018!$B$4:$G$35,2,FALSE)</f>
        <v>1</v>
      </c>
      <c r="CD83" s="259">
        <v>0</v>
      </c>
      <c r="CE83" s="260">
        <f>VLOOKUP(BQ83,CARACT_PE!$A$1:$N$145,COLUMN(CARACT_PE!N:N),FALSE)</f>
        <v>875</v>
      </c>
      <c r="CF83" s="260">
        <v>0</v>
      </c>
      <c r="CG83" s="259">
        <f>VLOOKUP(BX83,PERT_NAT_EQB_2021!$B$4:$G$81,6,FALSE)</f>
        <v>1</v>
      </c>
      <c r="CH83" s="260">
        <f>VLOOKUP(BX83,PERT_NAT_EQB_2021!$B$4:$G$81,3,FALSE)</f>
        <v>1</v>
      </c>
      <c r="CI83" s="260">
        <f>VLOOKUP(BX83,PERT_NAT_EQB_2021!$B$4:$G$81,4,FALSE)</f>
        <v>1</v>
      </c>
      <c r="CJ83" s="260">
        <f>VLOOKUP(BX83,PERT_NAT_EQB_2021!$B$4:$G$81,5,FALSE)</f>
        <v>1</v>
      </c>
      <c r="CK83" s="260">
        <f>VLOOKUP(BX83,PERT_NAT_EQB_2021!$B$4:$G$81,2,FALSE)</f>
        <v>1</v>
      </c>
      <c r="CL83" s="259">
        <f t="shared" si="145"/>
        <v>1</v>
      </c>
      <c r="CM83" s="260">
        <f t="shared" si="105"/>
        <v>1</v>
      </c>
      <c r="CN83" s="260">
        <f t="shared" si="149"/>
        <v>1</v>
      </c>
      <c r="CO83" s="260">
        <f t="shared" si="150"/>
        <v>1</v>
      </c>
      <c r="CP83" s="260">
        <f t="shared" si="146"/>
        <v>1</v>
      </c>
      <c r="CR83" s="262">
        <v>4</v>
      </c>
      <c r="CS83" s="263">
        <v>1</v>
      </c>
      <c r="CT83" s="262">
        <v>1</v>
      </c>
      <c r="CU83" s="264">
        <v>1</v>
      </c>
      <c r="CV83" s="264"/>
      <c r="CW83" s="263"/>
      <c r="CX83" s="262"/>
      <c r="CY83" s="264" t="str">
        <f t="shared" si="147"/>
        <v/>
      </c>
      <c r="CZ83" s="264"/>
      <c r="DA83" s="264"/>
      <c r="DB83" s="264"/>
      <c r="DC83" s="264"/>
      <c r="DD83" s="264"/>
      <c r="DE83" s="264"/>
      <c r="DF83" s="264"/>
      <c r="DG83" s="264">
        <v>1</v>
      </c>
      <c r="DH83" s="262"/>
      <c r="DI83" s="264" t="str">
        <f t="shared" si="148"/>
        <v/>
      </c>
      <c r="DJ83" s="264"/>
      <c r="DK83" s="264"/>
      <c r="DL83" s="264"/>
      <c r="DM83" s="264"/>
      <c r="DN83" s="264"/>
      <c r="DO83" s="264"/>
      <c r="DP83" s="264"/>
      <c r="DQ83" s="264"/>
      <c r="DR83" s="262">
        <v>1</v>
      </c>
      <c r="DS83" s="264">
        <f t="shared" si="151"/>
        <v>1</v>
      </c>
      <c r="DT83" s="264">
        <v>1</v>
      </c>
      <c r="DU83" s="201" t="s">
        <v>1169</v>
      </c>
      <c r="DV83" s="264">
        <v>1</v>
      </c>
      <c r="DW83" s="286" t="s">
        <v>1173</v>
      </c>
      <c r="DX83" s="264">
        <v>1</v>
      </c>
      <c r="DY83" s="264"/>
      <c r="DZ83" s="264"/>
      <c r="EA83" s="264"/>
      <c r="EB83" s="262"/>
      <c r="EC83" s="264" t="str">
        <f t="shared" si="107"/>
        <v/>
      </c>
      <c r="ED83" s="264"/>
      <c r="EE83" s="264"/>
      <c r="EF83" s="264"/>
      <c r="EG83" s="264"/>
      <c r="EH83" s="264"/>
      <c r="EI83" s="264"/>
      <c r="EJ83" s="264"/>
      <c r="EK83" s="264"/>
      <c r="EL83" s="262"/>
      <c r="EM83" s="273" t="str">
        <f t="shared" si="112"/>
        <v/>
      </c>
      <c r="EN83" s="273"/>
      <c r="EO83" s="273"/>
      <c r="EP83" s="273"/>
      <c r="EQ83" s="273"/>
      <c r="ER83" s="273"/>
      <c r="ES83" s="273"/>
      <c r="ET83" s="273"/>
      <c r="EU83" s="273"/>
      <c r="EV83" s="262">
        <v>1</v>
      </c>
      <c r="EW83" s="264">
        <f t="shared" si="152"/>
        <v>1</v>
      </c>
      <c r="EX83" s="264">
        <v>1</v>
      </c>
      <c r="EY83" s="264"/>
      <c r="EZ83" s="264">
        <v>1</v>
      </c>
      <c r="FA83" s="264">
        <v>1</v>
      </c>
      <c r="FB83" s="264">
        <v>1</v>
      </c>
      <c r="FC83" s="264"/>
      <c r="FD83" s="264"/>
      <c r="FE83" s="264"/>
      <c r="FF83" s="265">
        <f t="shared" si="108"/>
        <v>0</v>
      </c>
      <c r="FG83" s="264">
        <f t="shared" si="109"/>
        <v>0</v>
      </c>
      <c r="FH83" s="264">
        <f t="shared" si="110"/>
        <v>1</v>
      </c>
      <c r="FI83" s="264">
        <f t="shared" si="111"/>
        <v>0</v>
      </c>
      <c r="FJ83" s="264">
        <f t="shared" si="114"/>
        <v>1</v>
      </c>
      <c r="FK83" s="264">
        <f t="shared" si="115"/>
        <v>1</v>
      </c>
      <c r="FL83" s="264">
        <v>2</v>
      </c>
      <c r="FM83" s="264">
        <v>2</v>
      </c>
      <c r="FN83" s="264">
        <v>1</v>
      </c>
      <c r="FO83" s="264">
        <v>2</v>
      </c>
      <c r="FP83" s="264">
        <v>2</v>
      </c>
      <c r="FQ83" s="264">
        <v>2</v>
      </c>
      <c r="FR83" s="264">
        <v>1</v>
      </c>
      <c r="FS83" s="264">
        <v>1</v>
      </c>
      <c r="FT83" s="264">
        <v>1</v>
      </c>
      <c r="FU83" s="264">
        <v>1</v>
      </c>
      <c r="FV83" s="264"/>
      <c r="FW83" s="264"/>
      <c r="FX83" s="264">
        <v>1</v>
      </c>
      <c r="FY83" s="264">
        <v>1</v>
      </c>
      <c r="FZ83" s="264">
        <f t="shared" si="116"/>
        <v>2</v>
      </c>
      <c r="GA83" s="264">
        <f t="shared" si="117"/>
        <v>2</v>
      </c>
      <c r="GB83" s="264">
        <f t="shared" si="118"/>
        <v>0</v>
      </c>
      <c r="GC83" s="264">
        <f t="shared" si="119"/>
        <v>2</v>
      </c>
      <c r="GD83" s="264">
        <f t="shared" si="120"/>
        <v>1</v>
      </c>
      <c r="GE83" s="264">
        <f t="shared" si="121"/>
        <v>2</v>
      </c>
      <c r="GF83" s="264">
        <f t="shared" si="100"/>
        <v>0</v>
      </c>
      <c r="GG83" s="264">
        <f t="shared" si="101"/>
        <v>0</v>
      </c>
      <c r="GH83" s="264">
        <f t="shared" si="102"/>
        <v>1</v>
      </c>
      <c r="GI83" s="78">
        <v>1</v>
      </c>
      <c r="GJ83" s="78"/>
      <c r="GK83" s="75"/>
      <c r="GL83" s="259">
        <v>4</v>
      </c>
      <c r="GM83" s="260">
        <v>1</v>
      </c>
      <c r="GN83" s="260">
        <v>1</v>
      </c>
      <c r="GO83" s="260">
        <v>1</v>
      </c>
      <c r="GP83" s="260">
        <v>1</v>
      </c>
      <c r="GQ83" s="260">
        <v>1</v>
      </c>
      <c r="GR83" s="260">
        <v>1</v>
      </c>
      <c r="GS83" s="260">
        <v>1</v>
      </c>
      <c r="GT83" s="260">
        <v>4</v>
      </c>
      <c r="GU83" s="260">
        <v>4</v>
      </c>
      <c r="GV83" s="260">
        <v>4</v>
      </c>
      <c r="GW83" s="260">
        <v>1</v>
      </c>
      <c r="GX83" s="260">
        <v>4</v>
      </c>
      <c r="GY83" s="260">
        <v>1</v>
      </c>
      <c r="GZ83" s="260" t="str">
        <f>VLOOKUP(BQ83,CARACT_PE!$A$2:$H$145,8,0)</f>
        <v>MEN</v>
      </c>
    </row>
    <row r="84" spans="1:208" s="260" customFormat="1" ht="12.75" customHeight="1" x14ac:dyDescent="0.2">
      <c r="A84" s="259">
        <v>0</v>
      </c>
      <c r="B84" s="260">
        <v>0</v>
      </c>
      <c r="C84" s="260">
        <v>0</v>
      </c>
      <c r="D84" s="260">
        <v>0</v>
      </c>
      <c r="E84" s="260">
        <v>0</v>
      </c>
      <c r="F84" s="260">
        <v>0</v>
      </c>
      <c r="G84" s="260">
        <v>0</v>
      </c>
      <c r="H84" s="260">
        <v>0</v>
      </c>
      <c r="I84" s="260">
        <v>0</v>
      </c>
      <c r="J84" s="260">
        <v>0</v>
      </c>
      <c r="K84" s="260">
        <v>0</v>
      </c>
      <c r="L84" s="260">
        <v>0</v>
      </c>
      <c r="M84" s="260">
        <v>0</v>
      </c>
      <c r="N84" s="260">
        <v>0</v>
      </c>
      <c r="O84" s="260">
        <v>0</v>
      </c>
      <c r="P84" s="260">
        <v>0</v>
      </c>
      <c r="Q84" s="260">
        <v>0</v>
      </c>
      <c r="R84" s="260">
        <v>0</v>
      </c>
      <c r="S84" s="260">
        <v>0</v>
      </c>
      <c r="T84" s="260">
        <v>0</v>
      </c>
      <c r="U84" s="260">
        <v>0</v>
      </c>
      <c r="V84" s="260">
        <v>1</v>
      </c>
      <c r="W84" s="260">
        <v>0</v>
      </c>
      <c r="X84" s="260">
        <v>0</v>
      </c>
      <c r="Y84" s="260">
        <v>1</v>
      </c>
      <c r="Z84" s="260">
        <v>1</v>
      </c>
      <c r="AA84" s="260">
        <v>0</v>
      </c>
      <c r="AB84" s="260">
        <v>1</v>
      </c>
      <c r="AC84" s="260">
        <v>0</v>
      </c>
      <c r="AD84" s="260">
        <v>0</v>
      </c>
      <c r="AE84" s="260">
        <v>0</v>
      </c>
      <c r="AF84" s="260">
        <v>0</v>
      </c>
      <c r="AG84" s="260">
        <v>0</v>
      </c>
      <c r="AH84" s="260">
        <v>0</v>
      </c>
      <c r="AI84" s="260">
        <v>0</v>
      </c>
      <c r="AJ84" s="260">
        <v>0</v>
      </c>
      <c r="AK84" s="260">
        <v>0</v>
      </c>
      <c r="AL84" s="260">
        <v>0</v>
      </c>
      <c r="AM84" s="260">
        <v>0</v>
      </c>
      <c r="AN84" s="260">
        <v>0</v>
      </c>
      <c r="AO84" s="260">
        <v>0</v>
      </c>
      <c r="AP84" s="261">
        <v>0</v>
      </c>
      <c r="AQ84" s="260">
        <f t="shared" si="122"/>
        <v>0</v>
      </c>
      <c r="AR84" s="260">
        <f t="shared" si="123"/>
        <v>0</v>
      </c>
      <c r="AS84" s="260">
        <f t="shared" si="124"/>
        <v>0</v>
      </c>
      <c r="AT84" s="260">
        <f t="shared" si="125"/>
        <v>1</v>
      </c>
      <c r="AU84" s="260">
        <f t="shared" si="126"/>
        <v>0</v>
      </c>
      <c r="AV84" s="260">
        <f t="shared" si="127"/>
        <v>0</v>
      </c>
      <c r="AW84" s="259">
        <f t="shared" si="128"/>
        <v>1</v>
      </c>
      <c r="AX84" s="260">
        <f t="shared" si="129"/>
        <v>0</v>
      </c>
      <c r="AY84" s="260">
        <f t="shared" si="130"/>
        <v>0</v>
      </c>
      <c r="AZ84" s="260">
        <f t="shared" si="131"/>
        <v>1</v>
      </c>
      <c r="BA84" s="260">
        <f t="shared" si="132"/>
        <v>1</v>
      </c>
      <c r="BB84" s="260">
        <f t="shared" si="133"/>
        <v>0</v>
      </c>
      <c r="BC84" s="261">
        <f t="shared" si="134"/>
        <v>1</v>
      </c>
      <c r="BD84" s="259">
        <f t="shared" si="135"/>
        <v>1</v>
      </c>
      <c r="BE84" s="260">
        <f t="shared" si="136"/>
        <v>1</v>
      </c>
      <c r="BF84" s="261">
        <f t="shared" si="137"/>
        <v>4</v>
      </c>
      <c r="BG84" s="260">
        <f t="shared" si="138"/>
        <v>1</v>
      </c>
      <c r="BH84" s="260">
        <f t="shared" si="139"/>
        <v>0</v>
      </c>
      <c r="BI84" s="260">
        <f t="shared" si="140"/>
        <v>0</v>
      </c>
      <c r="BJ84" s="260">
        <f t="shared" si="141"/>
        <v>1</v>
      </c>
      <c r="BK84" s="260">
        <f t="shared" si="142"/>
        <v>1</v>
      </c>
      <c r="BL84" s="260">
        <f t="shared" si="143"/>
        <v>0</v>
      </c>
      <c r="BM84" s="260">
        <f t="shared" si="144"/>
        <v>1</v>
      </c>
      <c r="BN84" s="259">
        <v>0</v>
      </c>
      <c r="BO84" s="260">
        <v>0</v>
      </c>
      <c r="BP84" s="261">
        <v>1</v>
      </c>
      <c r="BQ84" s="259" t="s">
        <v>322</v>
      </c>
      <c r="BR84" s="260" t="s">
        <v>323</v>
      </c>
      <c r="BS84" s="260" t="s">
        <v>922</v>
      </c>
      <c r="BT84" s="260">
        <v>63</v>
      </c>
      <c r="BU84" s="260" t="s">
        <v>1087</v>
      </c>
      <c r="BV84" s="260">
        <v>11</v>
      </c>
      <c r="BW84" s="260" t="s">
        <v>39</v>
      </c>
      <c r="BX84" s="261" t="s">
        <v>690</v>
      </c>
      <c r="BY84" s="259">
        <f>VLOOKUP(BW84,PERT_NAT_EQB_2018!$B$4:$G$35,6,FALSE)</f>
        <v>1</v>
      </c>
      <c r="BZ84" s="260">
        <f>VLOOKUP(BW84,PERT_NAT_EQB_2018!$B$4:$G$35,3,FALSE)</f>
        <v>1</v>
      </c>
      <c r="CA84" s="260">
        <f>VLOOKUP(BW84,PERT_NAT_EQB_2018!$B$4:$G$35,4,FALSE)</f>
        <v>0</v>
      </c>
      <c r="CB84" s="260">
        <f>VLOOKUP(BW84,PERT_NAT_EQB_2018!$B$4:$G$35,5,FALSE)</f>
        <v>0</v>
      </c>
      <c r="CC84" s="260">
        <f>VLOOKUP(BW84,PERT_NAT_EQB_2018!$B$4:$G$35,2,FALSE)</f>
        <v>1</v>
      </c>
      <c r="CD84" s="259">
        <v>0</v>
      </c>
      <c r="CE84" s="260">
        <f>VLOOKUP(BQ84,CARACT_PE!$A$1:$N$145,COLUMN(CARACT_PE!N:N),FALSE)</f>
        <v>631</v>
      </c>
      <c r="CF84" s="260">
        <v>1</v>
      </c>
      <c r="CG84" s="259">
        <f>VLOOKUP(BX84,PERT_NAT_EQB_2021!$B$4:$G$81,6,FALSE)</f>
        <v>1</v>
      </c>
      <c r="CH84" s="260">
        <f>VLOOKUP(BX84,PERT_NAT_EQB_2021!$B$4:$G$81,3,FALSE)</f>
        <v>1</v>
      </c>
      <c r="CI84" s="260">
        <f>VLOOKUP(BX84,PERT_NAT_EQB_2021!$B$4:$G$81,4,FALSE)</f>
        <v>1</v>
      </c>
      <c r="CJ84" s="260">
        <f>VLOOKUP(BX84,PERT_NAT_EQB_2021!$B$4:$G$81,5,FALSE)</f>
        <v>1</v>
      </c>
      <c r="CK84" s="260">
        <f>VLOOKUP(BX84,PERT_NAT_EQB_2021!$B$4:$G$81,2,FALSE)</f>
        <v>1</v>
      </c>
      <c r="CL84" s="259">
        <f t="shared" si="145"/>
        <v>1</v>
      </c>
      <c r="CM84" s="260">
        <f t="shared" si="105"/>
        <v>1</v>
      </c>
      <c r="CN84" s="260">
        <v>0</v>
      </c>
      <c r="CO84" s="260">
        <v>0</v>
      </c>
      <c r="CP84" s="260">
        <f t="shared" si="146"/>
        <v>1</v>
      </c>
      <c r="CQ84" s="260" t="s">
        <v>1036</v>
      </c>
      <c r="CR84" s="262">
        <v>2</v>
      </c>
      <c r="CS84" s="263">
        <v>0</v>
      </c>
      <c r="CT84" s="262">
        <v>0</v>
      </c>
      <c r="CU84" s="264">
        <v>0</v>
      </c>
      <c r="CV84" s="264"/>
      <c r="CW84" s="263">
        <v>1</v>
      </c>
      <c r="CX84" s="262"/>
      <c r="CY84" s="264" t="str">
        <f t="shared" si="147"/>
        <v/>
      </c>
      <c r="CZ84" s="264"/>
      <c r="DA84" s="264"/>
      <c r="DB84" s="264"/>
      <c r="DC84" s="264"/>
      <c r="DD84" s="264"/>
      <c r="DE84" s="264"/>
      <c r="DF84" s="264"/>
      <c r="DG84" s="264"/>
      <c r="DH84" s="262">
        <v>1</v>
      </c>
      <c r="DI84" s="264" t="str">
        <f t="shared" si="148"/>
        <v/>
      </c>
      <c r="DJ84" s="264">
        <v>1</v>
      </c>
      <c r="DK84" s="264"/>
      <c r="DL84" s="264"/>
      <c r="DM84" s="264"/>
      <c r="DN84" s="202" t="s">
        <v>1173</v>
      </c>
      <c r="DO84" s="264"/>
      <c r="DP84" s="264"/>
      <c r="DQ84" s="264"/>
      <c r="DR84" s="262"/>
      <c r="DS84" s="264" t="str">
        <f t="shared" si="151"/>
        <v/>
      </c>
      <c r="DT84" s="264"/>
      <c r="DU84" s="264"/>
      <c r="DV84" s="264"/>
      <c r="DW84" s="264"/>
      <c r="DX84" s="264"/>
      <c r="DY84" s="264"/>
      <c r="DZ84" s="264"/>
      <c r="EA84" s="264"/>
      <c r="EB84" s="262"/>
      <c r="EC84" s="264" t="str">
        <f t="shared" si="107"/>
        <v/>
      </c>
      <c r="ED84" s="264"/>
      <c r="EE84" s="264"/>
      <c r="EF84" s="264"/>
      <c r="EG84" s="264"/>
      <c r="EH84" s="264"/>
      <c r="EI84" s="264"/>
      <c r="EJ84" s="264"/>
      <c r="EK84" s="264"/>
      <c r="EL84" s="262"/>
      <c r="EM84" s="264" t="str">
        <f t="shared" si="112"/>
        <v/>
      </c>
      <c r="EN84" s="264"/>
      <c r="EO84" s="264"/>
      <c r="EP84" s="264"/>
      <c r="EQ84" s="264"/>
      <c r="ER84" s="264"/>
      <c r="ES84" s="264"/>
      <c r="ET84" s="264"/>
      <c r="EU84" s="264"/>
      <c r="EV84" s="262"/>
      <c r="EW84" s="264" t="str">
        <f t="shared" si="152"/>
        <v/>
      </c>
      <c r="EX84" s="264"/>
      <c r="EY84" s="264"/>
      <c r="EZ84" s="264"/>
      <c r="FA84" s="264"/>
      <c r="FB84" s="264"/>
      <c r="FC84" s="264"/>
      <c r="FD84" s="264"/>
      <c r="FE84" s="264"/>
      <c r="FF84" s="265">
        <f t="shared" si="108"/>
        <v>0</v>
      </c>
      <c r="FG84" s="264">
        <f t="shared" si="109"/>
        <v>1</v>
      </c>
      <c r="FH84" s="264">
        <f t="shared" si="110"/>
        <v>0</v>
      </c>
      <c r="FI84" s="264">
        <f t="shared" si="111"/>
        <v>0</v>
      </c>
      <c r="FJ84" s="264">
        <f t="shared" si="114"/>
        <v>0</v>
      </c>
      <c r="FK84" s="264">
        <f t="shared" si="115"/>
        <v>0</v>
      </c>
      <c r="FL84" s="264">
        <v>1</v>
      </c>
      <c r="FM84" s="264">
        <v>1</v>
      </c>
      <c r="FN84" s="264">
        <v>0</v>
      </c>
      <c r="FO84" s="264">
        <v>0</v>
      </c>
      <c r="FP84" s="264">
        <v>0</v>
      </c>
      <c r="FQ84" s="264">
        <v>1</v>
      </c>
      <c r="FR84" s="264">
        <v>0</v>
      </c>
      <c r="FS84" s="264">
        <v>0</v>
      </c>
      <c r="FT84" s="264"/>
      <c r="FU84" s="264"/>
      <c r="FV84" s="264"/>
      <c r="FW84" s="264"/>
      <c r="FX84" s="264"/>
      <c r="FY84" s="264"/>
      <c r="FZ84" s="264">
        <f t="shared" si="116"/>
        <v>1</v>
      </c>
      <c r="GA84" s="264">
        <f t="shared" si="117"/>
        <v>0</v>
      </c>
      <c r="GB84" s="264">
        <f t="shared" ref="GB84:GD85" si="153">SUM(DA84,DK84,DU84,EE84,EO84,EY84)</f>
        <v>0</v>
      </c>
      <c r="GC84" s="264">
        <f t="shared" si="153"/>
        <v>0</v>
      </c>
      <c r="GD84" s="264">
        <f t="shared" si="153"/>
        <v>0</v>
      </c>
      <c r="GE84" s="264">
        <v>1</v>
      </c>
      <c r="GF84" s="264">
        <f t="shared" ref="GF84:GF109" si="154">SUM(DE84,DO84,DY84,EI84,ES84,FC84)</f>
        <v>0</v>
      </c>
      <c r="GG84" s="264">
        <f t="shared" ref="GG84:GG109" si="155">SUM(DF84,DP84,DZ84,EJ84,ET84,FD84)</f>
        <v>0</v>
      </c>
      <c r="GH84" s="264">
        <f t="shared" ref="GH84:GH109" si="156">SUM(DG84,DQ84,EA84,EK84,EU84,FE84)</f>
        <v>0</v>
      </c>
      <c r="GI84" s="78"/>
      <c r="GJ84" s="78"/>
      <c r="GK84" s="75" t="s">
        <v>1242</v>
      </c>
      <c r="GL84" s="259">
        <v>4</v>
      </c>
      <c r="GM84" s="260">
        <v>1</v>
      </c>
      <c r="GN84" s="260">
        <v>1</v>
      </c>
      <c r="GO84" s="260">
        <v>1</v>
      </c>
      <c r="GP84" s="260">
        <v>1</v>
      </c>
      <c r="GQ84" s="260">
        <v>1</v>
      </c>
      <c r="GR84" s="260">
        <v>1</v>
      </c>
      <c r="GS84" s="260">
        <v>1</v>
      </c>
      <c r="GZ84" s="260" t="str">
        <f>VLOOKUP(BQ84,CARACT_PE!$A$2:$H$145,8,0)</f>
        <v>MEN</v>
      </c>
    </row>
    <row r="85" spans="1:208" s="260" customFormat="1" ht="12.75" customHeight="1" x14ac:dyDescent="0.2">
      <c r="A85" s="259">
        <v>1</v>
      </c>
      <c r="B85" s="260">
        <v>1</v>
      </c>
      <c r="C85" s="260">
        <v>0</v>
      </c>
      <c r="D85" s="260">
        <v>0</v>
      </c>
      <c r="E85" s="260">
        <v>0</v>
      </c>
      <c r="F85" s="260">
        <v>1</v>
      </c>
      <c r="G85" s="260">
        <v>1</v>
      </c>
      <c r="H85" s="260">
        <v>0</v>
      </c>
      <c r="I85" s="260">
        <v>0</v>
      </c>
      <c r="J85" s="260">
        <v>0</v>
      </c>
      <c r="K85" s="260">
        <v>0</v>
      </c>
      <c r="L85" s="260">
        <v>0</v>
      </c>
      <c r="M85" s="260">
        <v>0</v>
      </c>
      <c r="N85" s="260">
        <v>0</v>
      </c>
      <c r="O85" s="260">
        <v>0</v>
      </c>
      <c r="P85" s="260">
        <v>0</v>
      </c>
      <c r="Q85" s="260">
        <v>0</v>
      </c>
      <c r="R85" s="260">
        <v>0</v>
      </c>
      <c r="S85" s="260">
        <v>0</v>
      </c>
      <c r="T85" s="260">
        <v>0</v>
      </c>
      <c r="U85" s="260">
        <v>0</v>
      </c>
      <c r="V85" s="260">
        <v>0</v>
      </c>
      <c r="W85" s="260">
        <v>0</v>
      </c>
      <c r="X85" s="260">
        <v>0</v>
      </c>
      <c r="Y85" s="260">
        <v>0</v>
      </c>
      <c r="Z85" s="260">
        <v>0</v>
      </c>
      <c r="AA85" s="260">
        <v>0</v>
      </c>
      <c r="AB85" s="260">
        <v>0</v>
      </c>
      <c r="AC85" s="260">
        <v>1</v>
      </c>
      <c r="AD85" s="260">
        <v>0</v>
      </c>
      <c r="AE85" s="260">
        <v>1</v>
      </c>
      <c r="AF85" s="260">
        <v>1</v>
      </c>
      <c r="AG85" s="260">
        <v>0</v>
      </c>
      <c r="AH85" s="260">
        <v>0</v>
      </c>
      <c r="AI85" s="260">
        <v>0</v>
      </c>
      <c r="AJ85" s="260">
        <v>0</v>
      </c>
      <c r="AK85" s="260">
        <v>0</v>
      </c>
      <c r="AL85" s="260">
        <v>0</v>
      </c>
      <c r="AM85" s="260">
        <v>0</v>
      </c>
      <c r="AN85" s="260">
        <v>0</v>
      </c>
      <c r="AO85" s="260">
        <v>0</v>
      </c>
      <c r="AP85" s="261">
        <v>0</v>
      </c>
      <c r="AQ85" s="260">
        <f t="shared" si="122"/>
        <v>1</v>
      </c>
      <c r="AR85" s="260">
        <f t="shared" si="123"/>
        <v>0</v>
      </c>
      <c r="AS85" s="260">
        <f t="shared" si="124"/>
        <v>0</v>
      </c>
      <c r="AT85" s="260">
        <f t="shared" si="125"/>
        <v>0</v>
      </c>
      <c r="AU85" s="260">
        <f t="shared" si="126"/>
        <v>1</v>
      </c>
      <c r="AV85" s="260">
        <f t="shared" si="127"/>
        <v>0</v>
      </c>
      <c r="AW85" s="259">
        <f t="shared" si="128"/>
        <v>1</v>
      </c>
      <c r="AX85" s="260">
        <f t="shared" si="129"/>
        <v>0</v>
      </c>
      <c r="AY85" s="260">
        <f t="shared" si="130"/>
        <v>1</v>
      </c>
      <c r="AZ85" s="260">
        <f t="shared" si="131"/>
        <v>1</v>
      </c>
      <c r="BA85" s="260">
        <f t="shared" si="132"/>
        <v>0</v>
      </c>
      <c r="BB85" s="260">
        <f t="shared" si="133"/>
        <v>0</v>
      </c>
      <c r="BC85" s="261">
        <f t="shared" si="134"/>
        <v>0</v>
      </c>
      <c r="BD85" s="259">
        <f t="shared" si="135"/>
        <v>1</v>
      </c>
      <c r="BE85" s="260">
        <f t="shared" si="136"/>
        <v>1</v>
      </c>
      <c r="BF85" s="261">
        <f t="shared" si="137"/>
        <v>3</v>
      </c>
      <c r="BG85" s="260">
        <f t="shared" si="138"/>
        <v>2</v>
      </c>
      <c r="BH85" s="260">
        <f t="shared" si="139"/>
        <v>1</v>
      </c>
      <c r="BI85" s="260">
        <f t="shared" si="140"/>
        <v>1</v>
      </c>
      <c r="BJ85" s="260">
        <f t="shared" si="141"/>
        <v>1</v>
      </c>
      <c r="BK85" s="260">
        <f t="shared" si="142"/>
        <v>0</v>
      </c>
      <c r="BL85" s="260">
        <f t="shared" si="143"/>
        <v>1</v>
      </c>
      <c r="BM85" s="260">
        <f t="shared" si="144"/>
        <v>1</v>
      </c>
      <c r="BN85" s="259">
        <v>0</v>
      </c>
      <c r="BO85" s="260">
        <v>1</v>
      </c>
      <c r="BP85" s="261">
        <v>0</v>
      </c>
      <c r="BQ85" s="259" t="s">
        <v>325</v>
      </c>
      <c r="BR85" s="260" t="s">
        <v>326</v>
      </c>
      <c r="BS85" s="260" t="s">
        <v>923</v>
      </c>
      <c r="BT85" s="260">
        <v>63</v>
      </c>
      <c r="BU85" s="260" t="s">
        <v>1087</v>
      </c>
      <c r="BV85" s="260">
        <v>11</v>
      </c>
      <c r="BW85" s="260" t="s">
        <v>19</v>
      </c>
      <c r="BX85" s="261" t="s">
        <v>658</v>
      </c>
      <c r="BY85" s="259">
        <f>VLOOKUP(BW85,PERT_NAT_EQB_2018!$B$4:$G$35,6,FALSE)</f>
        <v>1</v>
      </c>
      <c r="BZ85" s="260">
        <f>VLOOKUP(BW85,PERT_NAT_EQB_2018!$B$4:$G$35,3,FALSE)</f>
        <v>1</v>
      </c>
      <c r="CA85" s="260">
        <f>VLOOKUP(BW85,PERT_NAT_EQB_2018!$B$4:$G$35,4,FALSE)</f>
        <v>0</v>
      </c>
      <c r="CB85" s="260">
        <f>VLOOKUP(BW85,PERT_NAT_EQB_2018!$B$4:$G$35,5,FALSE)</f>
        <v>0</v>
      </c>
      <c r="CC85" s="260">
        <f>VLOOKUP(BW85,PERT_NAT_EQB_2018!$B$4:$G$35,2,FALSE)</f>
        <v>1</v>
      </c>
      <c r="CD85" s="173">
        <v>1</v>
      </c>
      <c r="CE85" s="260">
        <f>VLOOKUP(BQ85,CARACT_PE!$A$1:$N$145,COLUMN(CARACT_PE!N:N),FALSE)</f>
        <v>662</v>
      </c>
      <c r="CF85" s="260">
        <v>1</v>
      </c>
      <c r="CG85" s="259">
        <f>VLOOKUP(BX85,PERT_NAT_EQB_2021!$B$4:$G$81,6,FALSE)</f>
        <v>1</v>
      </c>
      <c r="CH85" s="260">
        <f>VLOOKUP(BX85,PERT_NAT_EQB_2021!$B$4:$G$81,3,FALSE)</f>
        <v>1</v>
      </c>
      <c r="CI85" s="260">
        <f>VLOOKUP(BX85,PERT_NAT_EQB_2021!$B$4:$G$81,4,FALSE)</f>
        <v>0</v>
      </c>
      <c r="CJ85" s="260">
        <f>VLOOKUP(BX85,PERT_NAT_EQB_2021!$B$4:$G$81,5,FALSE)</f>
        <v>0</v>
      </c>
      <c r="CK85" s="260">
        <f>VLOOKUP(BX85,PERT_NAT_EQB_2021!$B$4:$G$81,2,FALSE)</f>
        <v>1</v>
      </c>
      <c r="CL85" s="259">
        <f t="shared" si="145"/>
        <v>1</v>
      </c>
      <c r="CM85" s="260">
        <f t="shared" si="105"/>
        <v>0</v>
      </c>
      <c r="CN85" s="260">
        <f t="shared" ref="CN85:CN109" si="157">IF($CD85=1,0,IF($CF85&gt;2,0,CI85))</f>
        <v>0</v>
      </c>
      <c r="CO85" s="260">
        <f t="shared" ref="CO85:CO109" si="158">IF($CD85=1,0,IF($CF85&gt;2,0,CJ85))</f>
        <v>0</v>
      </c>
      <c r="CP85" s="260">
        <f t="shared" si="146"/>
        <v>1</v>
      </c>
      <c r="CR85" s="262">
        <v>3</v>
      </c>
      <c r="CS85" s="263">
        <v>1</v>
      </c>
      <c r="CT85" s="262">
        <v>0</v>
      </c>
      <c r="CU85" s="264">
        <v>1</v>
      </c>
      <c r="CV85" s="264">
        <v>1</v>
      </c>
      <c r="CW85" s="263"/>
      <c r="CX85" s="262"/>
      <c r="CY85" s="264" t="str">
        <f t="shared" si="147"/>
        <v/>
      </c>
      <c r="CZ85" s="264"/>
      <c r="DA85" s="264"/>
      <c r="DB85" s="264"/>
      <c r="DC85" s="264"/>
      <c r="DD85" s="264"/>
      <c r="DE85" s="264"/>
      <c r="DF85" s="264"/>
      <c r="DG85" s="264"/>
      <c r="DH85" s="262">
        <v>1</v>
      </c>
      <c r="DI85" s="264" t="str">
        <f t="shared" si="148"/>
        <v/>
      </c>
      <c r="DJ85" s="264">
        <v>1</v>
      </c>
      <c r="DK85" s="188" t="s">
        <v>1237</v>
      </c>
      <c r="DL85" s="264"/>
      <c r="DM85" s="264"/>
      <c r="DN85" s="264">
        <v>1</v>
      </c>
      <c r="DO85" s="264"/>
      <c r="DP85" s="264"/>
      <c r="DQ85" s="264"/>
      <c r="DR85" s="262"/>
      <c r="DS85" s="264" t="str">
        <f t="shared" si="151"/>
        <v/>
      </c>
      <c r="DT85" s="264"/>
      <c r="DU85" s="188"/>
      <c r="DV85" s="264"/>
      <c r="DW85" s="264"/>
      <c r="DX85" s="264"/>
      <c r="DY85" s="264"/>
      <c r="DZ85" s="264"/>
      <c r="EA85" s="264"/>
      <c r="EB85" s="262"/>
      <c r="EC85" s="264" t="str">
        <f t="shared" si="107"/>
        <v/>
      </c>
      <c r="ED85" s="264"/>
      <c r="EE85" s="264"/>
      <c r="EF85" s="264"/>
      <c r="EG85" s="264"/>
      <c r="EH85" s="264"/>
      <c r="EI85" s="264"/>
      <c r="EJ85" s="264"/>
      <c r="EK85" s="264"/>
      <c r="EL85" s="262">
        <v>1</v>
      </c>
      <c r="EM85" s="264" t="str">
        <f t="shared" si="112"/>
        <v/>
      </c>
      <c r="EN85" s="264">
        <v>1</v>
      </c>
      <c r="EO85" s="264"/>
      <c r="EP85" s="264"/>
      <c r="EQ85" s="264"/>
      <c r="ER85" s="264">
        <v>1</v>
      </c>
      <c r="ES85" s="264"/>
      <c r="ET85" s="264"/>
      <c r="EU85" s="264"/>
      <c r="EV85" s="262"/>
      <c r="EW85" s="264" t="str">
        <f t="shared" si="152"/>
        <v/>
      </c>
      <c r="EX85" s="264"/>
      <c r="EY85" s="264"/>
      <c r="EZ85" s="264"/>
      <c r="FA85" s="264"/>
      <c r="FB85" s="264"/>
      <c r="FC85" s="264"/>
      <c r="FD85" s="264"/>
      <c r="FE85" s="264"/>
      <c r="FF85" s="265">
        <f t="shared" si="108"/>
        <v>0</v>
      </c>
      <c r="FG85" s="264">
        <f t="shared" si="109"/>
        <v>1</v>
      </c>
      <c r="FH85" s="264">
        <f t="shared" si="110"/>
        <v>0</v>
      </c>
      <c r="FI85" s="264">
        <f t="shared" si="111"/>
        <v>0</v>
      </c>
      <c r="FJ85" s="264">
        <f t="shared" si="114"/>
        <v>0</v>
      </c>
      <c r="FK85" s="264">
        <f t="shared" si="115"/>
        <v>0</v>
      </c>
      <c r="FL85" s="264">
        <v>2</v>
      </c>
      <c r="FM85" s="264">
        <v>2</v>
      </c>
      <c r="FN85" s="264">
        <v>1</v>
      </c>
      <c r="FO85" s="264">
        <v>0</v>
      </c>
      <c r="FP85" s="264">
        <v>0</v>
      </c>
      <c r="FQ85" s="264">
        <v>2</v>
      </c>
      <c r="FR85" s="264">
        <v>1</v>
      </c>
      <c r="FS85" s="264">
        <v>1</v>
      </c>
      <c r="FT85" s="264"/>
      <c r="FU85" s="264"/>
      <c r="FV85" s="264"/>
      <c r="FW85" s="264"/>
      <c r="FX85" s="264"/>
      <c r="FY85" s="264"/>
      <c r="FZ85" s="264">
        <f t="shared" si="116"/>
        <v>2</v>
      </c>
      <c r="GA85" s="264">
        <f t="shared" si="117"/>
        <v>0</v>
      </c>
      <c r="GB85" s="264">
        <f t="shared" si="153"/>
        <v>0</v>
      </c>
      <c r="GC85" s="264">
        <f t="shared" si="153"/>
        <v>0</v>
      </c>
      <c r="GD85" s="264">
        <f t="shared" si="153"/>
        <v>0</v>
      </c>
      <c r="GE85" s="264">
        <f>SUM(DD85,DN85,DX85,EH85,ER85,FB85)</f>
        <v>2</v>
      </c>
      <c r="GF85" s="264">
        <f t="shared" si="154"/>
        <v>0</v>
      </c>
      <c r="GG85" s="264">
        <f t="shared" si="155"/>
        <v>0</v>
      </c>
      <c r="GH85" s="264">
        <f t="shared" si="156"/>
        <v>0</v>
      </c>
      <c r="GI85" s="78"/>
      <c r="GJ85" s="78"/>
      <c r="GK85" s="75" t="s">
        <v>1243</v>
      </c>
      <c r="GL85" s="259">
        <v>4</v>
      </c>
      <c r="GM85" s="260">
        <v>1</v>
      </c>
      <c r="GN85" s="260">
        <v>1</v>
      </c>
      <c r="GO85" s="260">
        <v>1</v>
      </c>
      <c r="GP85" s="260">
        <v>1</v>
      </c>
      <c r="GQ85" s="260">
        <v>1</v>
      </c>
      <c r="GR85" s="260">
        <v>1</v>
      </c>
      <c r="GS85" s="260">
        <v>1</v>
      </c>
      <c r="GZ85" s="260" t="str">
        <f>VLOOKUP(BQ85,CARACT_PE!$A$2:$H$145,8,0)</f>
        <v>MEFM</v>
      </c>
    </row>
    <row r="86" spans="1:208" s="260" customFormat="1" ht="12.75" customHeight="1" x14ac:dyDescent="0.2">
      <c r="A86" s="259">
        <v>0</v>
      </c>
      <c r="B86" s="260">
        <v>0</v>
      </c>
      <c r="C86" s="260">
        <v>0</v>
      </c>
      <c r="D86" s="260">
        <v>0</v>
      </c>
      <c r="E86" s="260">
        <v>0</v>
      </c>
      <c r="F86" s="260">
        <v>0</v>
      </c>
      <c r="G86" s="260">
        <v>0</v>
      </c>
      <c r="H86" s="260">
        <v>0</v>
      </c>
      <c r="I86" s="260">
        <v>0</v>
      </c>
      <c r="J86" s="260">
        <v>0</v>
      </c>
      <c r="K86" s="260">
        <v>0</v>
      </c>
      <c r="L86" s="260">
        <v>0</v>
      </c>
      <c r="M86" s="260">
        <v>0</v>
      </c>
      <c r="N86" s="260">
        <v>0</v>
      </c>
      <c r="O86" s="260">
        <v>1</v>
      </c>
      <c r="P86" s="260">
        <v>1</v>
      </c>
      <c r="Q86" s="260">
        <v>0</v>
      </c>
      <c r="R86" s="260">
        <v>0</v>
      </c>
      <c r="S86" s="260">
        <v>0</v>
      </c>
      <c r="T86" s="260">
        <v>1</v>
      </c>
      <c r="U86" s="260">
        <v>0</v>
      </c>
      <c r="V86" s="260">
        <v>0</v>
      </c>
      <c r="W86" s="260">
        <v>0</v>
      </c>
      <c r="X86" s="260">
        <v>0</v>
      </c>
      <c r="Y86" s="260">
        <v>0</v>
      </c>
      <c r="Z86" s="260">
        <v>0</v>
      </c>
      <c r="AA86" s="260">
        <v>0</v>
      </c>
      <c r="AB86" s="260">
        <v>0</v>
      </c>
      <c r="AC86" s="260">
        <v>0</v>
      </c>
      <c r="AD86" s="260">
        <v>0</v>
      </c>
      <c r="AE86" s="260">
        <v>0</v>
      </c>
      <c r="AF86" s="260">
        <v>0</v>
      </c>
      <c r="AG86" s="260">
        <v>0</v>
      </c>
      <c r="AH86" s="260">
        <v>0</v>
      </c>
      <c r="AI86" s="260">
        <v>0</v>
      </c>
      <c r="AJ86" s="260">
        <v>0</v>
      </c>
      <c r="AK86" s="260">
        <v>0</v>
      </c>
      <c r="AL86" s="260">
        <v>0</v>
      </c>
      <c r="AM86" s="260">
        <v>0</v>
      </c>
      <c r="AN86" s="260">
        <v>0</v>
      </c>
      <c r="AO86" s="260">
        <v>0</v>
      </c>
      <c r="AP86" s="261">
        <v>0</v>
      </c>
      <c r="AQ86" s="260">
        <f t="shared" si="122"/>
        <v>0</v>
      </c>
      <c r="AR86" s="260">
        <f t="shared" si="123"/>
        <v>0</v>
      </c>
      <c r="AS86" s="260">
        <f t="shared" si="124"/>
        <v>1</v>
      </c>
      <c r="AT86" s="260">
        <f t="shared" si="125"/>
        <v>0</v>
      </c>
      <c r="AU86" s="260">
        <f t="shared" si="126"/>
        <v>0</v>
      </c>
      <c r="AV86" s="260">
        <f t="shared" si="127"/>
        <v>0</v>
      </c>
      <c r="AW86" s="259">
        <f t="shared" si="128"/>
        <v>1</v>
      </c>
      <c r="AX86" s="260">
        <f t="shared" si="129"/>
        <v>1</v>
      </c>
      <c r="AY86" s="260">
        <f t="shared" si="130"/>
        <v>0</v>
      </c>
      <c r="AZ86" s="260">
        <f t="shared" si="131"/>
        <v>0</v>
      </c>
      <c r="BA86" s="260">
        <f t="shared" si="132"/>
        <v>0</v>
      </c>
      <c r="BB86" s="260">
        <f t="shared" si="133"/>
        <v>1</v>
      </c>
      <c r="BC86" s="261">
        <f t="shared" si="134"/>
        <v>0</v>
      </c>
      <c r="BD86" s="259">
        <f t="shared" si="135"/>
        <v>1</v>
      </c>
      <c r="BE86" s="260">
        <f t="shared" si="136"/>
        <v>1</v>
      </c>
      <c r="BF86" s="261">
        <f t="shared" si="137"/>
        <v>3</v>
      </c>
      <c r="BG86" s="260">
        <f t="shared" si="138"/>
        <v>1</v>
      </c>
      <c r="BH86" s="260">
        <f t="shared" si="139"/>
        <v>1</v>
      </c>
      <c r="BI86" s="260">
        <f t="shared" si="140"/>
        <v>0</v>
      </c>
      <c r="BJ86" s="260">
        <f t="shared" si="141"/>
        <v>0</v>
      </c>
      <c r="BK86" s="260">
        <f t="shared" si="142"/>
        <v>0</v>
      </c>
      <c r="BL86" s="260">
        <f t="shared" si="143"/>
        <v>1</v>
      </c>
      <c r="BM86" s="260">
        <f t="shared" si="144"/>
        <v>0</v>
      </c>
      <c r="BN86" s="259">
        <v>0</v>
      </c>
      <c r="BO86" s="260">
        <v>0</v>
      </c>
      <c r="BP86" s="261">
        <v>1</v>
      </c>
      <c r="BQ86" s="259" t="s">
        <v>327</v>
      </c>
      <c r="BR86" s="260" t="s">
        <v>328</v>
      </c>
      <c r="BS86" s="260" t="s">
        <v>924</v>
      </c>
      <c r="BT86" s="260">
        <v>63</v>
      </c>
      <c r="BU86" s="260" t="s">
        <v>1087</v>
      </c>
      <c r="BV86" s="260">
        <v>11</v>
      </c>
      <c r="BW86" s="260" t="s">
        <v>39</v>
      </c>
      <c r="BX86" s="261" t="s">
        <v>689</v>
      </c>
      <c r="BY86" s="259">
        <f>VLOOKUP(BW86,PERT_NAT_EQB_2018!$B$4:$G$35,6,FALSE)</f>
        <v>1</v>
      </c>
      <c r="BZ86" s="260">
        <f>VLOOKUP(BW86,PERT_NAT_EQB_2018!$B$4:$G$35,3,FALSE)</f>
        <v>1</v>
      </c>
      <c r="CA86" s="260">
        <f>VLOOKUP(BW86,PERT_NAT_EQB_2018!$B$4:$G$35,4,FALSE)</f>
        <v>0</v>
      </c>
      <c r="CB86" s="260">
        <f>VLOOKUP(BW86,PERT_NAT_EQB_2018!$B$4:$G$35,5,FALSE)</f>
        <v>0</v>
      </c>
      <c r="CC86" s="260">
        <f>VLOOKUP(BW86,PERT_NAT_EQB_2018!$B$4:$G$35,2,FALSE)</f>
        <v>1</v>
      </c>
      <c r="CD86" s="259">
        <v>0</v>
      </c>
      <c r="CE86" s="260">
        <f>VLOOKUP(BQ86,CARACT_PE!$A$1:$N$145,COLUMN(CARACT_PE!N:N),FALSE)</f>
        <v>1180</v>
      </c>
      <c r="CF86" s="260">
        <v>0</v>
      </c>
      <c r="CG86" s="259">
        <f>VLOOKUP(BX86,PERT_NAT_EQB_2021!$B$4:$G$81,6,FALSE)</f>
        <v>1</v>
      </c>
      <c r="CH86" s="260">
        <f>VLOOKUP(BX86,PERT_NAT_EQB_2021!$B$4:$G$81,3,FALSE)</f>
        <v>1</v>
      </c>
      <c r="CI86" s="260">
        <f>VLOOKUP(BX86,PERT_NAT_EQB_2021!$B$4:$G$81,4,FALSE)</f>
        <v>1</v>
      </c>
      <c r="CJ86" s="260">
        <f>VLOOKUP(BX86,PERT_NAT_EQB_2021!$B$4:$G$81,5,FALSE)</f>
        <v>1</v>
      </c>
      <c r="CK86" s="260">
        <f>VLOOKUP(BX86,PERT_NAT_EQB_2021!$B$4:$G$81,2,FALSE)</f>
        <v>1</v>
      </c>
      <c r="CL86" s="259">
        <f t="shared" si="145"/>
        <v>1</v>
      </c>
      <c r="CM86" s="260">
        <f t="shared" si="105"/>
        <v>1</v>
      </c>
      <c r="CN86" s="260">
        <f t="shared" si="157"/>
        <v>1</v>
      </c>
      <c r="CO86" s="260">
        <f t="shared" si="158"/>
        <v>1</v>
      </c>
      <c r="CP86" s="260">
        <f t="shared" si="146"/>
        <v>1</v>
      </c>
      <c r="CR86" s="262">
        <v>4</v>
      </c>
      <c r="CS86" s="263">
        <v>1</v>
      </c>
      <c r="CT86" s="262">
        <v>0</v>
      </c>
      <c r="CU86" s="264">
        <v>1</v>
      </c>
      <c r="CV86" s="264">
        <v>1</v>
      </c>
      <c r="CW86" s="263"/>
      <c r="CX86" s="262">
        <v>1</v>
      </c>
      <c r="CY86" s="264" t="str">
        <f t="shared" si="147"/>
        <v/>
      </c>
      <c r="CZ86" s="264">
        <v>1</v>
      </c>
      <c r="DA86" s="264">
        <v>1</v>
      </c>
      <c r="DB86" s="264">
        <v>1</v>
      </c>
      <c r="DC86" s="264">
        <v>1</v>
      </c>
      <c r="DD86" s="264"/>
      <c r="DE86" s="264"/>
      <c r="DF86" s="264">
        <v>1</v>
      </c>
      <c r="DG86" s="264"/>
      <c r="DH86" s="262"/>
      <c r="DI86" s="264" t="str">
        <f t="shared" si="148"/>
        <v/>
      </c>
      <c r="DJ86" s="264"/>
      <c r="DK86" s="264"/>
      <c r="DL86" s="264"/>
      <c r="DM86" s="264"/>
      <c r="DN86" s="264"/>
      <c r="DO86" s="264"/>
      <c r="DP86" s="264"/>
      <c r="DQ86" s="264"/>
      <c r="DR86" s="262"/>
      <c r="DS86" s="264" t="str">
        <f t="shared" si="151"/>
        <v/>
      </c>
      <c r="DT86" s="264"/>
      <c r="DU86" s="264"/>
      <c r="DV86" s="264"/>
      <c r="DW86" s="264"/>
      <c r="DX86" s="264"/>
      <c r="DY86" s="264"/>
      <c r="DZ86" s="264"/>
      <c r="EA86" s="264"/>
      <c r="EB86" s="262">
        <v>1</v>
      </c>
      <c r="EC86" s="264" t="str">
        <f t="shared" si="107"/>
        <v/>
      </c>
      <c r="ED86" s="264">
        <v>1</v>
      </c>
      <c r="EE86" s="264"/>
      <c r="EF86" s="264">
        <v>1</v>
      </c>
      <c r="EG86" s="264">
        <v>1</v>
      </c>
      <c r="EH86" s="264">
        <v>1</v>
      </c>
      <c r="EI86" s="264"/>
      <c r="EJ86" s="264"/>
      <c r="EK86" s="264"/>
      <c r="EL86" s="262"/>
      <c r="EM86" s="264" t="str">
        <f t="shared" si="112"/>
        <v/>
      </c>
      <c r="EN86" s="264"/>
      <c r="EO86" s="264"/>
      <c r="EP86" s="264"/>
      <c r="EQ86" s="264"/>
      <c r="ER86" s="264"/>
      <c r="ES86" s="264"/>
      <c r="ET86" s="264"/>
      <c r="EU86" s="264"/>
      <c r="EV86" s="262"/>
      <c r="EW86" s="264"/>
      <c r="EX86" s="264"/>
      <c r="EY86" s="264"/>
      <c r="EZ86" s="264"/>
      <c r="FA86" s="264"/>
      <c r="FB86" s="264"/>
      <c r="FC86" s="264"/>
      <c r="FD86" s="264"/>
      <c r="FE86" s="264"/>
      <c r="FF86" s="265">
        <f t="shared" si="108"/>
        <v>1</v>
      </c>
      <c r="FG86" s="264">
        <f t="shared" si="109"/>
        <v>0</v>
      </c>
      <c r="FH86" s="264">
        <f t="shared" si="110"/>
        <v>0</v>
      </c>
      <c r="FI86" s="264">
        <f t="shared" si="111"/>
        <v>1</v>
      </c>
      <c r="FJ86" s="264">
        <f>MAX(EB86:FD86)</f>
        <v>1</v>
      </c>
      <c r="FK86" s="264">
        <f>MAX(EB86:FD86)</f>
        <v>1</v>
      </c>
      <c r="FL86" s="264">
        <v>2</v>
      </c>
      <c r="FM86" s="264">
        <v>2</v>
      </c>
      <c r="FN86" s="264">
        <v>1</v>
      </c>
      <c r="FO86" s="264">
        <v>2</v>
      </c>
      <c r="FP86" s="264">
        <v>2</v>
      </c>
      <c r="FQ86" s="264">
        <v>2</v>
      </c>
      <c r="FR86" s="264">
        <v>1</v>
      </c>
      <c r="FS86" s="264">
        <v>1</v>
      </c>
      <c r="FT86" s="264"/>
      <c r="FU86" s="264"/>
      <c r="FV86" s="264"/>
      <c r="FW86" s="264"/>
      <c r="FX86" s="264"/>
      <c r="FY86" s="264"/>
      <c r="FZ86" s="264" t="e">
        <f>SUM(CX86,DH86,DR86,#REF!,EL86,EB86)</f>
        <v>#REF!</v>
      </c>
      <c r="GA86" s="264" t="e">
        <f>SUM(CY86,DI86,DS86,#REF!,EM86,EC86)</f>
        <v>#REF!</v>
      </c>
      <c r="GB86" s="264" t="e">
        <f>SUM(DA86,DK86,DU86,#REF!,EO86,EE86)</f>
        <v>#REF!</v>
      </c>
      <c r="GC86" s="264" t="e">
        <f>SUM(DB86,DL86,DV86,#REF!,EP86,EF86)</f>
        <v>#REF!</v>
      </c>
      <c r="GD86" s="264" t="e">
        <f>SUM(DC86,DM86,DW86,#REF!,EQ86,EG86)</f>
        <v>#REF!</v>
      </c>
      <c r="GE86" s="264" t="e">
        <f>SUM(DD86,DN86,DX86,#REF!,ER86,EH86)</f>
        <v>#REF!</v>
      </c>
      <c r="GF86" s="264">
        <f t="shared" si="154"/>
        <v>0</v>
      </c>
      <c r="GG86" s="264">
        <f t="shared" si="155"/>
        <v>1</v>
      </c>
      <c r="GH86" s="264">
        <f t="shared" si="156"/>
        <v>0</v>
      </c>
      <c r="GI86" s="78"/>
      <c r="GJ86" s="78"/>
      <c r="GK86" s="75" t="s">
        <v>1226</v>
      </c>
      <c r="GL86" s="259">
        <v>4</v>
      </c>
      <c r="GM86" s="260">
        <v>1</v>
      </c>
      <c r="GN86" s="260">
        <v>1</v>
      </c>
      <c r="GO86" s="260">
        <v>1</v>
      </c>
      <c r="GP86" s="260">
        <v>1</v>
      </c>
      <c r="GQ86" s="260">
        <v>1</v>
      </c>
      <c r="GR86" s="260">
        <v>1</v>
      </c>
      <c r="GS86" s="260">
        <v>1</v>
      </c>
      <c r="GZ86" s="260" t="str">
        <f>VLOOKUP(BQ86,CARACT_PE!$A$2:$H$145,8,0)</f>
        <v>MEN</v>
      </c>
    </row>
    <row r="87" spans="1:208" s="260" customFormat="1" ht="12.75" customHeight="1" x14ac:dyDescent="0.2">
      <c r="A87" s="259">
        <v>0</v>
      </c>
      <c r="B87" s="260">
        <v>0</v>
      </c>
      <c r="C87" s="260">
        <v>0</v>
      </c>
      <c r="D87" s="260">
        <v>0</v>
      </c>
      <c r="E87" s="260">
        <v>0</v>
      </c>
      <c r="F87" s="260">
        <v>0</v>
      </c>
      <c r="G87" s="260">
        <v>0</v>
      </c>
      <c r="H87" s="260">
        <v>0</v>
      </c>
      <c r="I87" s="260">
        <v>0</v>
      </c>
      <c r="J87" s="260">
        <v>0</v>
      </c>
      <c r="K87" s="260">
        <v>0</v>
      </c>
      <c r="L87" s="260">
        <v>0</v>
      </c>
      <c r="M87" s="260">
        <v>0</v>
      </c>
      <c r="N87" s="260">
        <v>0</v>
      </c>
      <c r="O87" s="260">
        <v>0</v>
      </c>
      <c r="P87" s="260">
        <v>0</v>
      </c>
      <c r="Q87" s="260">
        <v>0</v>
      </c>
      <c r="R87" s="260">
        <v>0</v>
      </c>
      <c r="S87" s="260">
        <v>0</v>
      </c>
      <c r="T87" s="260">
        <v>0</v>
      </c>
      <c r="U87" s="260">
        <v>0</v>
      </c>
      <c r="V87" s="260">
        <v>0</v>
      </c>
      <c r="W87" s="260">
        <v>0</v>
      </c>
      <c r="X87" s="260">
        <v>0</v>
      </c>
      <c r="Y87" s="260">
        <v>0</v>
      </c>
      <c r="Z87" s="260">
        <v>0</v>
      </c>
      <c r="AA87" s="260">
        <v>0</v>
      </c>
      <c r="AB87" s="260">
        <v>0</v>
      </c>
      <c r="AC87" s="260">
        <v>1</v>
      </c>
      <c r="AD87" s="260">
        <v>0</v>
      </c>
      <c r="AE87" s="260">
        <v>1</v>
      </c>
      <c r="AF87" s="260">
        <v>1</v>
      </c>
      <c r="AG87" s="260">
        <v>0</v>
      </c>
      <c r="AH87" s="260">
        <v>0</v>
      </c>
      <c r="AI87" s="260">
        <v>0</v>
      </c>
      <c r="AJ87" s="260">
        <v>0</v>
      </c>
      <c r="AK87" s="260">
        <v>0</v>
      </c>
      <c r="AL87" s="260">
        <v>0</v>
      </c>
      <c r="AM87" s="260">
        <v>0</v>
      </c>
      <c r="AN87" s="260">
        <v>0</v>
      </c>
      <c r="AO87" s="260">
        <v>0</v>
      </c>
      <c r="AP87" s="261">
        <v>0</v>
      </c>
      <c r="AQ87" s="260">
        <f t="shared" si="122"/>
        <v>0</v>
      </c>
      <c r="AR87" s="260">
        <f t="shared" si="123"/>
        <v>0</v>
      </c>
      <c r="AS87" s="260">
        <f t="shared" si="124"/>
        <v>0</v>
      </c>
      <c r="AT87" s="260">
        <f t="shared" si="125"/>
        <v>0</v>
      </c>
      <c r="AU87" s="260">
        <f t="shared" si="126"/>
        <v>1</v>
      </c>
      <c r="AV87" s="260">
        <f t="shared" si="127"/>
        <v>0</v>
      </c>
      <c r="AW87" s="259">
        <f t="shared" si="128"/>
        <v>1</v>
      </c>
      <c r="AX87" s="260">
        <f t="shared" si="129"/>
        <v>0</v>
      </c>
      <c r="AY87" s="260">
        <f t="shared" si="130"/>
        <v>1</v>
      </c>
      <c r="AZ87" s="260">
        <f t="shared" si="131"/>
        <v>1</v>
      </c>
      <c r="BA87" s="260">
        <f t="shared" si="132"/>
        <v>0</v>
      </c>
      <c r="BB87" s="260">
        <f t="shared" si="133"/>
        <v>0</v>
      </c>
      <c r="BC87" s="261">
        <f t="shared" si="134"/>
        <v>0</v>
      </c>
      <c r="BD87" s="259">
        <f t="shared" si="135"/>
        <v>1</v>
      </c>
      <c r="BE87" s="260">
        <f t="shared" si="136"/>
        <v>1</v>
      </c>
      <c r="BF87" s="261">
        <f t="shared" si="137"/>
        <v>3</v>
      </c>
      <c r="BG87" s="260">
        <f t="shared" si="138"/>
        <v>1</v>
      </c>
      <c r="BH87" s="260">
        <f t="shared" si="139"/>
        <v>0</v>
      </c>
      <c r="BI87" s="260">
        <f t="shared" si="140"/>
        <v>1</v>
      </c>
      <c r="BJ87" s="260">
        <f t="shared" si="141"/>
        <v>1</v>
      </c>
      <c r="BK87" s="260">
        <f t="shared" si="142"/>
        <v>0</v>
      </c>
      <c r="BL87" s="260">
        <f t="shared" si="143"/>
        <v>0</v>
      </c>
      <c r="BM87" s="260">
        <f t="shared" si="144"/>
        <v>0</v>
      </c>
      <c r="BN87" s="259">
        <v>0</v>
      </c>
      <c r="BO87" s="260">
        <v>0</v>
      </c>
      <c r="BP87" s="261">
        <v>1</v>
      </c>
      <c r="BQ87" s="259" t="s">
        <v>330</v>
      </c>
      <c r="BR87" s="260" t="s">
        <v>331</v>
      </c>
      <c r="BS87" s="260" t="s">
        <v>925</v>
      </c>
      <c r="BT87" s="260">
        <v>63</v>
      </c>
      <c r="BU87" s="260" t="s">
        <v>1087</v>
      </c>
      <c r="BV87" s="260">
        <v>11</v>
      </c>
      <c r="BW87" s="260" t="s">
        <v>254</v>
      </c>
      <c r="BX87" s="261" t="s">
        <v>682</v>
      </c>
      <c r="BY87" s="259">
        <f>VLOOKUP(BW87,PERT_NAT_EQB_2018!$B$4:$G$35,6,FALSE)</f>
        <v>1</v>
      </c>
      <c r="BZ87" s="260">
        <f>VLOOKUP(BW87,PERT_NAT_EQB_2018!$B$4:$G$35,3,FALSE)</f>
        <v>1</v>
      </c>
      <c r="CA87" s="260">
        <f>VLOOKUP(BW87,PERT_NAT_EQB_2018!$B$4:$G$35,4,FALSE)</f>
        <v>1</v>
      </c>
      <c r="CB87" s="260">
        <f>VLOOKUP(BW87,PERT_NAT_EQB_2018!$B$4:$G$35,5,FALSE)</f>
        <v>1</v>
      </c>
      <c r="CC87" s="260">
        <f>VLOOKUP(BW87,PERT_NAT_EQB_2018!$B$4:$G$35,2,FALSE)</f>
        <v>1</v>
      </c>
      <c r="CD87" s="259">
        <v>0</v>
      </c>
      <c r="CE87" s="260">
        <f>VLOOKUP(BQ87,CARACT_PE!$A$1:$N$145,COLUMN(CARACT_PE!N:N),FALSE)</f>
        <v>1193</v>
      </c>
      <c r="CF87" s="260">
        <v>0</v>
      </c>
      <c r="CG87" s="259">
        <f>VLOOKUP(BX87,PERT_NAT_EQB_2021!$B$4:$G$81,6,FALSE)</f>
        <v>1</v>
      </c>
      <c r="CH87" s="260">
        <f>VLOOKUP(BX87,PERT_NAT_EQB_2021!$B$4:$G$81,3,FALSE)</f>
        <v>1</v>
      </c>
      <c r="CI87" s="260">
        <f>VLOOKUP(BX87,PERT_NAT_EQB_2021!$B$4:$G$81,4,FALSE)</f>
        <v>1</v>
      </c>
      <c r="CJ87" s="260">
        <f>VLOOKUP(BX87,PERT_NAT_EQB_2021!$B$4:$G$81,5,FALSE)</f>
        <v>1</v>
      </c>
      <c r="CK87" s="260">
        <f>VLOOKUP(BX87,PERT_NAT_EQB_2021!$B$4:$G$81,2,FALSE)</f>
        <v>1</v>
      </c>
      <c r="CL87" s="259">
        <f t="shared" si="145"/>
        <v>1</v>
      </c>
      <c r="CM87" s="260">
        <f t="shared" si="105"/>
        <v>1</v>
      </c>
      <c r="CN87" s="260">
        <f t="shared" si="157"/>
        <v>1</v>
      </c>
      <c r="CO87" s="260">
        <f t="shared" si="158"/>
        <v>1</v>
      </c>
      <c r="CP87" s="260">
        <f t="shared" si="146"/>
        <v>1</v>
      </c>
      <c r="CR87" s="262">
        <v>2</v>
      </c>
      <c r="CS87" s="263">
        <v>0</v>
      </c>
      <c r="CT87" s="262">
        <v>0</v>
      </c>
      <c r="CU87" s="264">
        <v>0</v>
      </c>
      <c r="CV87" s="264"/>
      <c r="CW87" s="263">
        <v>1</v>
      </c>
      <c r="CX87" s="262"/>
      <c r="CY87" s="264" t="str">
        <f t="shared" si="147"/>
        <v/>
      </c>
      <c r="CZ87" s="264"/>
      <c r="DA87" s="264"/>
      <c r="DB87" s="264"/>
      <c r="DC87" s="264"/>
      <c r="DD87" s="264"/>
      <c r="DE87" s="264"/>
      <c r="DF87" s="264"/>
      <c r="DG87" s="264"/>
      <c r="DH87" s="262"/>
      <c r="DI87" s="264" t="str">
        <f t="shared" si="148"/>
        <v/>
      </c>
      <c r="DJ87" s="264"/>
      <c r="DK87" s="264"/>
      <c r="DL87" s="264"/>
      <c r="DM87" s="264"/>
      <c r="DN87" s="264"/>
      <c r="DO87" s="264"/>
      <c r="DP87" s="264"/>
      <c r="DQ87" s="264"/>
      <c r="DR87" s="262"/>
      <c r="DS87" s="264" t="str">
        <f t="shared" si="151"/>
        <v/>
      </c>
      <c r="DT87" s="264"/>
      <c r="DU87" s="264"/>
      <c r="DV87" s="264"/>
      <c r="DW87" s="264"/>
      <c r="DX87" s="264"/>
      <c r="DY87" s="264"/>
      <c r="DZ87" s="264"/>
      <c r="EA87" s="264"/>
      <c r="EB87" s="262">
        <v>1</v>
      </c>
      <c r="EC87" s="264" t="str">
        <f t="shared" si="107"/>
        <v/>
      </c>
      <c r="ED87" s="264">
        <v>1</v>
      </c>
      <c r="EE87" s="264"/>
      <c r="EF87" s="264">
        <v>1</v>
      </c>
      <c r="EG87" s="264">
        <v>1</v>
      </c>
      <c r="EH87" s="264">
        <v>1</v>
      </c>
      <c r="EI87" s="264"/>
      <c r="EJ87" s="264"/>
      <c r="EK87" s="264"/>
      <c r="EL87" s="262"/>
      <c r="EM87" s="264" t="str">
        <f t="shared" si="112"/>
        <v/>
      </c>
      <c r="EN87" s="264"/>
      <c r="EO87" s="264"/>
      <c r="EP87" s="264"/>
      <c r="EQ87" s="264"/>
      <c r="ER87" s="264"/>
      <c r="ES87" s="264"/>
      <c r="ET87" s="264"/>
      <c r="EU87" s="264"/>
      <c r="EV87" s="262"/>
      <c r="EW87" s="264" t="str">
        <f t="shared" ref="EW87:EW109" si="159">IF(AND(CT87=1,EV87=1),1,"")</f>
        <v/>
      </c>
      <c r="EX87" s="264"/>
      <c r="EY87" s="264"/>
      <c r="EZ87" s="264"/>
      <c r="FA87" s="264"/>
      <c r="FB87" s="264"/>
      <c r="FC87" s="264"/>
      <c r="FD87" s="264"/>
      <c r="FE87" s="264"/>
      <c r="FF87" s="265">
        <f t="shared" si="108"/>
        <v>0</v>
      </c>
      <c r="FG87" s="264">
        <f t="shared" si="109"/>
        <v>0</v>
      </c>
      <c r="FH87" s="264">
        <f t="shared" si="110"/>
        <v>0</v>
      </c>
      <c r="FI87" s="264">
        <f t="shared" si="111"/>
        <v>1</v>
      </c>
      <c r="FJ87" s="264">
        <f t="shared" ref="FJ87:FJ109" si="160">MAX(EV87:FD87)</f>
        <v>0</v>
      </c>
      <c r="FK87" s="264">
        <f t="shared" ref="FK87:FK109" si="161">MAX(EV87:FD87)</f>
        <v>0</v>
      </c>
      <c r="FL87" s="264">
        <v>1</v>
      </c>
      <c r="FM87" s="264">
        <v>1</v>
      </c>
      <c r="FN87" s="264">
        <v>0</v>
      </c>
      <c r="FO87" s="264">
        <v>1</v>
      </c>
      <c r="FP87" s="264">
        <v>1</v>
      </c>
      <c r="FQ87" s="264">
        <v>1</v>
      </c>
      <c r="FR87" s="264">
        <v>0</v>
      </c>
      <c r="FS87" s="264">
        <v>0</v>
      </c>
      <c r="FT87" s="264"/>
      <c r="FU87" s="264"/>
      <c r="FV87" s="264"/>
      <c r="FW87" s="264"/>
      <c r="FX87" s="264"/>
      <c r="FY87" s="264"/>
      <c r="FZ87" s="264">
        <f t="shared" ref="FZ87:FZ109" si="162">SUM(CX87,DH87,DR87,EB87,EL87,EV87)</f>
        <v>1</v>
      </c>
      <c r="GA87" s="264">
        <f t="shared" ref="GA87:GA109" si="163">SUM(CY87,DI87,DS87,EC87,EM87,EW87)</f>
        <v>0</v>
      </c>
      <c r="GB87" s="264">
        <f t="shared" ref="GB87:GB104" si="164">SUM(DA87,DK87,DU87,EE87,EO87,EY87)</f>
        <v>0</v>
      </c>
      <c r="GC87" s="264">
        <f t="shared" ref="GC87:GC104" si="165">SUM(DB87,DL87,DV87,EF87,EP87,EZ87)</f>
        <v>1</v>
      </c>
      <c r="GD87" s="264">
        <f t="shared" ref="GD87:GD104" si="166">SUM(DC87,DM87,DW87,EG87,EQ87,FA87)</f>
        <v>1</v>
      </c>
      <c r="GE87" s="264">
        <f t="shared" ref="GE87:GE104" si="167">SUM(DD87,DN87,DX87,EH87,ER87,FB87)</f>
        <v>1</v>
      </c>
      <c r="GF87" s="264">
        <f t="shared" si="154"/>
        <v>0</v>
      </c>
      <c r="GG87" s="264">
        <f t="shared" si="155"/>
        <v>0</v>
      </c>
      <c r="GH87" s="264">
        <f t="shared" si="156"/>
        <v>0</v>
      </c>
      <c r="GI87" s="78"/>
      <c r="GJ87" s="78"/>
      <c r="GK87" s="75"/>
      <c r="GL87" s="259">
        <v>4</v>
      </c>
      <c r="GM87" s="260">
        <v>1</v>
      </c>
      <c r="GN87" s="260">
        <v>1</v>
      </c>
      <c r="GO87" s="260">
        <v>1</v>
      </c>
      <c r="GP87" s="260">
        <v>1</v>
      </c>
      <c r="GQ87" s="260">
        <v>1</v>
      </c>
      <c r="GR87" s="260">
        <v>1</v>
      </c>
      <c r="GS87" s="260">
        <v>1</v>
      </c>
      <c r="GZ87" s="260" t="str">
        <f>VLOOKUP(BQ87,CARACT_PE!$A$2:$H$145,8,0)</f>
        <v>MEN</v>
      </c>
    </row>
    <row r="88" spans="1:208" s="260" customFormat="1" ht="12.75" customHeight="1" x14ac:dyDescent="0.2">
      <c r="A88" s="259">
        <v>1</v>
      </c>
      <c r="B88" s="260">
        <v>0</v>
      </c>
      <c r="C88" s="260">
        <v>1</v>
      </c>
      <c r="D88" s="260">
        <v>1</v>
      </c>
      <c r="E88" s="260">
        <v>0</v>
      </c>
      <c r="F88" s="260">
        <v>0</v>
      </c>
      <c r="G88" s="260">
        <v>0</v>
      </c>
      <c r="H88" s="260">
        <v>1</v>
      </c>
      <c r="I88" s="260">
        <v>0</v>
      </c>
      <c r="J88" s="260">
        <v>1</v>
      </c>
      <c r="K88" s="260">
        <v>1</v>
      </c>
      <c r="L88" s="260">
        <v>0</v>
      </c>
      <c r="M88" s="260">
        <v>0</v>
      </c>
      <c r="N88" s="260">
        <v>1</v>
      </c>
      <c r="O88" s="260">
        <v>1</v>
      </c>
      <c r="P88" s="260">
        <v>1</v>
      </c>
      <c r="Q88" s="260">
        <v>1</v>
      </c>
      <c r="R88" s="260">
        <v>1</v>
      </c>
      <c r="S88" s="260">
        <v>0</v>
      </c>
      <c r="T88" s="260">
        <v>1</v>
      </c>
      <c r="U88" s="260">
        <v>0</v>
      </c>
      <c r="V88" s="260">
        <v>0</v>
      </c>
      <c r="W88" s="260">
        <v>0</v>
      </c>
      <c r="X88" s="260">
        <v>0</v>
      </c>
      <c r="Y88" s="260">
        <v>0</v>
      </c>
      <c r="Z88" s="260">
        <v>0</v>
      </c>
      <c r="AA88" s="260">
        <v>0</v>
      </c>
      <c r="AB88" s="260">
        <v>0</v>
      </c>
      <c r="AC88" s="260">
        <v>0</v>
      </c>
      <c r="AD88" s="260">
        <v>0</v>
      </c>
      <c r="AE88" s="260">
        <v>0</v>
      </c>
      <c r="AF88" s="260">
        <v>0</v>
      </c>
      <c r="AG88" s="260">
        <v>0</v>
      </c>
      <c r="AH88" s="260">
        <v>0</v>
      </c>
      <c r="AI88" s="260">
        <v>0</v>
      </c>
      <c r="AJ88" s="260">
        <v>0</v>
      </c>
      <c r="AK88" s="260">
        <v>0</v>
      </c>
      <c r="AL88" s="260">
        <v>0</v>
      </c>
      <c r="AM88" s="260">
        <v>0</v>
      </c>
      <c r="AN88" s="260">
        <v>0</v>
      </c>
      <c r="AO88" s="260">
        <v>0</v>
      </c>
      <c r="AP88" s="261">
        <v>0</v>
      </c>
      <c r="AQ88" s="260">
        <f t="shared" si="122"/>
        <v>1</v>
      </c>
      <c r="AR88" s="260">
        <f t="shared" si="123"/>
        <v>1</v>
      </c>
      <c r="AS88" s="260">
        <f t="shared" si="124"/>
        <v>1</v>
      </c>
      <c r="AT88" s="260">
        <f t="shared" si="125"/>
        <v>0</v>
      </c>
      <c r="AU88" s="260">
        <f t="shared" si="126"/>
        <v>0</v>
      </c>
      <c r="AV88" s="260">
        <f t="shared" si="127"/>
        <v>0</v>
      </c>
      <c r="AW88" s="259">
        <f t="shared" si="128"/>
        <v>1</v>
      </c>
      <c r="AX88" s="260">
        <f t="shared" si="129"/>
        <v>1</v>
      </c>
      <c r="AY88" s="260">
        <f t="shared" si="130"/>
        <v>1</v>
      </c>
      <c r="AZ88" s="260">
        <f t="shared" si="131"/>
        <v>1</v>
      </c>
      <c r="BA88" s="260">
        <f t="shared" si="132"/>
        <v>0</v>
      </c>
      <c r="BB88" s="260">
        <f t="shared" si="133"/>
        <v>1</v>
      </c>
      <c r="BC88" s="261">
        <f t="shared" si="134"/>
        <v>0</v>
      </c>
      <c r="BD88" s="259">
        <f t="shared" si="135"/>
        <v>1</v>
      </c>
      <c r="BE88" s="260">
        <f t="shared" si="136"/>
        <v>1</v>
      </c>
      <c r="BF88" s="261">
        <f t="shared" si="137"/>
        <v>5</v>
      </c>
      <c r="BG88" s="260">
        <f t="shared" si="138"/>
        <v>3</v>
      </c>
      <c r="BH88" s="260">
        <f t="shared" si="139"/>
        <v>1</v>
      </c>
      <c r="BI88" s="260">
        <f t="shared" si="140"/>
        <v>3</v>
      </c>
      <c r="BJ88" s="260">
        <f t="shared" si="141"/>
        <v>3</v>
      </c>
      <c r="BK88" s="260">
        <f t="shared" si="142"/>
        <v>0</v>
      </c>
      <c r="BL88" s="260">
        <f t="shared" si="143"/>
        <v>1</v>
      </c>
      <c r="BM88" s="260">
        <f t="shared" si="144"/>
        <v>1</v>
      </c>
      <c r="BN88" s="259">
        <v>0</v>
      </c>
      <c r="BO88" s="260">
        <v>0</v>
      </c>
      <c r="BP88" s="261">
        <v>1</v>
      </c>
      <c r="BQ88" s="259" t="s">
        <v>335</v>
      </c>
      <c r="BR88" s="260" t="s">
        <v>336</v>
      </c>
      <c r="BS88" s="260" t="s">
        <v>926</v>
      </c>
      <c r="BT88" s="260">
        <v>63</v>
      </c>
      <c r="BU88" s="260" t="s">
        <v>1087</v>
      </c>
      <c r="BV88" s="260">
        <v>11</v>
      </c>
      <c r="BW88" s="260" t="s">
        <v>313</v>
      </c>
      <c r="BX88" s="261" t="s">
        <v>691</v>
      </c>
      <c r="BY88" s="259">
        <f>VLOOKUP(BW88,PERT_NAT_EQB_2018!$B$4:$G$35,6,FALSE)</f>
        <v>1</v>
      </c>
      <c r="BZ88" s="260">
        <f>VLOOKUP(BW88,PERT_NAT_EQB_2018!$B$4:$G$35,3,FALSE)</f>
        <v>1</v>
      </c>
      <c r="CA88" s="260">
        <f>VLOOKUP(BW88,PERT_NAT_EQB_2018!$B$4:$G$35,4,FALSE)</f>
        <v>1</v>
      </c>
      <c r="CB88" s="260">
        <f>VLOOKUP(BW88,PERT_NAT_EQB_2018!$B$4:$G$35,5,FALSE)</f>
        <v>1</v>
      </c>
      <c r="CC88" s="260">
        <f>VLOOKUP(BW88,PERT_NAT_EQB_2018!$B$4:$G$35,2,FALSE)</f>
        <v>1</v>
      </c>
      <c r="CD88" s="259">
        <v>0</v>
      </c>
      <c r="CE88" s="260">
        <f>VLOOKUP(BQ88,CARACT_PE!$A$1:$N$145,COLUMN(CARACT_PE!N:N),FALSE)</f>
        <v>1209</v>
      </c>
      <c r="CF88" s="260">
        <v>0</v>
      </c>
      <c r="CG88" s="259">
        <f>VLOOKUP(BX88,PERT_NAT_EQB_2021!$B$4:$G$81,6,FALSE)</f>
        <v>1</v>
      </c>
      <c r="CH88" s="260">
        <f>VLOOKUP(BX88,PERT_NAT_EQB_2021!$B$4:$G$81,3,FALSE)</f>
        <v>1</v>
      </c>
      <c r="CI88" s="260">
        <f>VLOOKUP(BX88,PERT_NAT_EQB_2021!$B$4:$G$81,4,FALSE)</f>
        <v>1</v>
      </c>
      <c r="CJ88" s="260">
        <f>VLOOKUP(BX88,PERT_NAT_EQB_2021!$B$4:$G$81,5,FALSE)</f>
        <v>1</v>
      </c>
      <c r="CK88" s="260">
        <f>VLOOKUP(BX88,PERT_NAT_EQB_2021!$B$4:$G$81,2,FALSE)</f>
        <v>1</v>
      </c>
      <c r="CL88" s="259">
        <f t="shared" si="145"/>
        <v>1</v>
      </c>
      <c r="CM88" s="260">
        <f t="shared" si="105"/>
        <v>0</v>
      </c>
      <c r="CN88" s="260">
        <f t="shared" si="157"/>
        <v>1</v>
      </c>
      <c r="CO88" s="260">
        <f t="shared" si="158"/>
        <v>1</v>
      </c>
      <c r="CP88" s="260">
        <f t="shared" si="146"/>
        <v>1</v>
      </c>
      <c r="CQ88" s="260" t="s">
        <v>1033</v>
      </c>
      <c r="CR88" s="262">
        <v>2</v>
      </c>
      <c r="CS88" s="263">
        <v>1</v>
      </c>
      <c r="CT88" s="262">
        <v>0</v>
      </c>
      <c r="CU88" s="264">
        <v>1</v>
      </c>
      <c r="CV88" s="264">
        <v>1</v>
      </c>
      <c r="CW88" s="263"/>
      <c r="CX88" s="262">
        <v>1</v>
      </c>
      <c r="CY88" s="264" t="str">
        <f t="shared" si="147"/>
        <v/>
      </c>
      <c r="CZ88" s="264">
        <v>1</v>
      </c>
      <c r="DA88" s="264"/>
      <c r="DB88" s="264">
        <v>1</v>
      </c>
      <c r="DC88" s="264">
        <v>1</v>
      </c>
      <c r="DD88" s="264"/>
      <c r="DE88" s="264"/>
      <c r="DF88" s="264">
        <v>1</v>
      </c>
      <c r="DG88" s="264"/>
      <c r="DH88" s="262"/>
      <c r="DI88" s="264" t="str">
        <f t="shared" si="148"/>
        <v/>
      </c>
      <c r="DJ88" s="264"/>
      <c r="DK88" s="264"/>
      <c r="DL88" s="264"/>
      <c r="DM88" s="264"/>
      <c r="DN88" s="264"/>
      <c r="DO88" s="264"/>
      <c r="DP88" s="264"/>
      <c r="DQ88" s="264"/>
      <c r="DR88" s="262"/>
      <c r="DS88" s="264" t="str">
        <f t="shared" si="151"/>
        <v/>
      </c>
      <c r="DT88" s="264"/>
      <c r="DU88" s="264"/>
      <c r="DV88" s="264"/>
      <c r="DW88" s="264"/>
      <c r="DX88" s="264"/>
      <c r="DY88" s="264"/>
      <c r="DZ88" s="264"/>
      <c r="EA88" s="264"/>
      <c r="EB88" s="262"/>
      <c r="EC88" s="264" t="str">
        <f t="shared" si="107"/>
        <v/>
      </c>
      <c r="ED88" s="264"/>
      <c r="EE88" s="264"/>
      <c r="EF88" s="264"/>
      <c r="EG88" s="264"/>
      <c r="EH88" s="264"/>
      <c r="EI88" s="264"/>
      <c r="EJ88" s="264"/>
      <c r="EK88" s="264"/>
      <c r="EL88" s="262"/>
      <c r="EM88" s="264" t="str">
        <f t="shared" si="112"/>
        <v/>
      </c>
      <c r="EN88" s="264"/>
      <c r="EO88" s="264"/>
      <c r="EP88" s="264"/>
      <c r="EQ88" s="264"/>
      <c r="ER88" s="264"/>
      <c r="ES88" s="264"/>
      <c r="ET88" s="264"/>
      <c r="EU88" s="264"/>
      <c r="EV88" s="262">
        <v>1</v>
      </c>
      <c r="EW88" s="264" t="str">
        <f t="shared" si="159"/>
        <v/>
      </c>
      <c r="EX88" s="264">
        <v>1</v>
      </c>
      <c r="EY88" s="264"/>
      <c r="EZ88" s="264">
        <v>1</v>
      </c>
      <c r="FA88" s="264">
        <v>1</v>
      </c>
      <c r="FB88" s="264">
        <v>1</v>
      </c>
      <c r="FC88" s="264"/>
      <c r="FD88" s="264"/>
      <c r="FE88" s="264"/>
      <c r="FF88" s="265">
        <f t="shared" si="108"/>
        <v>1</v>
      </c>
      <c r="FG88" s="264">
        <f t="shared" si="109"/>
        <v>0</v>
      </c>
      <c r="FH88" s="264">
        <f t="shared" si="110"/>
        <v>0</v>
      </c>
      <c r="FI88" s="264">
        <f t="shared" si="111"/>
        <v>0</v>
      </c>
      <c r="FJ88" s="264">
        <f t="shared" si="160"/>
        <v>1</v>
      </c>
      <c r="FK88" s="264">
        <f t="shared" si="161"/>
        <v>1</v>
      </c>
      <c r="FL88" s="264">
        <v>2</v>
      </c>
      <c r="FM88" s="264">
        <v>2</v>
      </c>
      <c r="FN88" s="264">
        <v>0</v>
      </c>
      <c r="FO88" s="264">
        <v>2</v>
      </c>
      <c r="FP88" s="264">
        <v>2</v>
      </c>
      <c r="FQ88" s="264">
        <v>2</v>
      </c>
      <c r="FR88" s="264">
        <v>1</v>
      </c>
      <c r="FS88" s="264">
        <v>1</v>
      </c>
      <c r="FT88" s="264"/>
      <c r="FU88" s="264"/>
      <c r="FV88" s="264"/>
      <c r="FW88" s="264"/>
      <c r="FX88" s="264"/>
      <c r="FY88" s="264"/>
      <c r="FZ88" s="264">
        <f t="shared" si="162"/>
        <v>2</v>
      </c>
      <c r="GA88" s="264">
        <f t="shared" si="163"/>
        <v>0</v>
      </c>
      <c r="GB88" s="264">
        <f t="shared" si="164"/>
        <v>0</v>
      </c>
      <c r="GC88" s="264">
        <f t="shared" si="165"/>
        <v>2</v>
      </c>
      <c r="GD88" s="264">
        <f t="shared" si="166"/>
        <v>2</v>
      </c>
      <c r="GE88" s="264">
        <f t="shared" si="167"/>
        <v>1</v>
      </c>
      <c r="GF88" s="264">
        <f t="shared" si="154"/>
        <v>0</v>
      </c>
      <c r="GG88" s="264">
        <f t="shared" si="155"/>
        <v>1</v>
      </c>
      <c r="GH88" s="264">
        <f t="shared" si="156"/>
        <v>0</v>
      </c>
      <c r="GI88" s="78"/>
      <c r="GJ88" s="78"/>
      <c r="GK88" s="75"/>
      <c r="GL88" s="259">
        <v>4</v>
      </c>
      <c r="GM88" s="260">
        <v>1</v>
      </c>
      <c r="GN88" s="260">
        <v>1</v>
      </c>
      <c r="GO88" s="260">
        <v>1</v>
      </c>
      <c r="GP88" s="260">
        <v>1</v>
      </c>
      <c r="GQ88" s="260">
        <v>1</v>
      </c>
      <c r="GR88" s="260">
        <v>1</v>
      </c>
      <c r="GS88" s="260">
        <v>1</v>
      </c>
      <c r="GZ88" s="260" t="str">
        <f>VLOOKUP(BQ88,CARACT_PE!$A$2:$H$145,8,0)</f>
        <v>MEN</v>
      </c>
    </row>
    <row r="89" spans="1:208" s="260" customFormat="1" ht="12.75" customHeight="1" x14ac:dyDescent="0.2">
      <c r="A89" s="259">
        <v>0</v>
      </c>
      <c r="B89" s="260">
        <v>0</v>
      </c>
      <c r="C89" s="260">
        <v>0</v>
      </c>
      <c r="D89" s="260">
        <v>0</v>
      </c>
      <c r="E89" s="260">
        <v>0</v>
      </c>
      <c r="F89" s="260">
        <v>0</v>
      </c>
      <c r="G89" s="260">
        <v>0</v>
      </c>
      <c r="H89" s="260">
        <v>1</v>
      </c>
      <c r="I89" s="260">
        <v>0</v>
      </c>
      <c r="J89" s="260">
        <v>0</v>
      </c>
      <c r="K89" s="260">
        <v>0</v>
      </c>
      <c r="L89" s="260">
        <v>0</v>
      </c>
      <c r="M89" s="260">
        <v>1</v>
      </c>
      <c r="N89" s="260">
        <v>0</v>
      </c>
      <c r="O89" s="260">
        <v>0</v>
      </c>
      <c r="P89" s="260">
        <v>0</v>
      </c>
      <c r="Q89" s="260">
        <v>0</v>
      </c>
      <c r="R89" s="260">
        <v>0</v>
      </c>
      <c r="S89" s="260">
        <v>0</v>
      </c>
      <c r="T89" s="260">
        <v>0</v>
      </c>
      <c r="U89" s="260">
        <v>0</v>
      </c>
      <c r="V89" s="260">
        <v>0</v>
      </c>
      <c r="W89" s="260">
        <v>0</v>
      </c>
      <c r="X89" s="260">
        <v>0</v>
      </c>
      <c r="Y89" s="260">
        <v>0</v>
      </c>
      <c r="Z89" s="260">
        <v>0</v>
      </c>
      <c r="AA89" s="260">
        <v>0</v>
      </c>
      <c r="AB89" s="260">
        <v>0</v>
      </c>
      <c r="AC89" s="260">
        <v>1</v>
      </c>
      <c r="AD89" s="260">
        <v>0</v>
      </c>
      <c r="AE89" s="260">
        <v>0</v>
      </c>
      <c r="AF89" s="260">
        <v>0</v>
      </c>
      <c r="AG89" s="260">
        <v>0</v>
      </c>
      <c r="AH89" s="260">
        <v>0</v>
      </c>
      <c r="AI89" s="260">
        <v>0</v>
      </c>
      <c r="AJ89" s="260">
        <v>0</v>
      </c>
      <c r="AK89" s="260">
        <v>0</v>
      </c>
      <c r="AL89" s="260">
        <v>0</v>
      </c>
      <c r="AM89" s="260">
        <v>0</v>
      </c>
      <c r="AN89" s="260">
        <v>0</v>
      </c>
      <c r="AO89" s="260">
        <v>0</v>
      </c>
      <c r="AP89" s="261">
        <v>0</v>
      </c>
      <c r="AQ89" s="260">
        <f t="shared" si="122"/>
        <v>0</v>
      </c>
      <c r="AR89" s="260">
        <f t="shared" si="123"/>
        <v>1</v>
      </c>
      <c r="AS89" s="260">
        <f t="shared" si="124"/>
        <v>0</v>
      </c>
      <c r="AT89" s="260">
        <f t="shared" si="125"/>
        <v>0</v>
      </c>
      <c r="AU89" s="260">
        <f t="shared" si="126"/>
        <v>1</v>
      </c>
      <c r="AV89" s="260">
        <f t="shared" si="127"/>
        <v>0</v>
      </c>
      <c r="AW89" s="259">
        <f t="shared" si="128"/>
        <v>1</v>
      </c>
      <c r="AX89" s="260">
        <f t="shared" si="129"/>
        <v>0</v>
      </c>
      <c r="AY89" s="260">
        <f t="shared" si="130"/>
        <v>0</v>
      </c>
      <c r="AZ89" s="260">
        <f t="shared" si="131"/>
        <v>0</v>
      </c>
      <c r="BA89" s="260">
        <f t="shared" si="132"/>
        <v>0</v>
      </c>
      <c r="BB89" s="260">
        <f t="shared" si="133"/>
        <v>0</v>
      </c>
      <c r="BC89" s="261">
        <f t="shared" si="134"/>
        <v>0</v>
      </c>
      <c r="BD89" s="259">
        <f t="shared" si="135"/>
        <v>1</v>
      </c>
      <c r="BE89" s="260">
        <f t="shared" si="136"/>
        <v>1</v>
      </c>
      <c r="BF89" s="261">
        <f t="shared" si="137"/>
        <v>1</v>
      </c>
      <c r="BG89" s="260">
        <f t="shared" si="138"/>
        <v>2</v>
      </c>
      <c r="BH89" s="260">
        <f t="shared" si="139"/>
        <v>0</v>
      </c>
      <c r="BI89" s="260">
        <f t="shared" si="140"/>
        <v>0</v>
      </c>
      <c r="BJ89" s="260">
        <f t="shared" si="141"/>
        <v>0</v>
      </c>
      <c r="BK89" s="260">
        <f t="shared" si="142"/>
        <v>0</v>
      </c>
      <c r="BL89" s="260">
        <f t="shared" si="143"/>
        <v>1</v>
      </c>
      <c r="BM89" s="260">
        <f t="shared" si="144"/>
        <v>0</v>
      </c>
      <c r="BN89" s="259">
        <v>1</v>
      </c>
      <c r="BO89" s="260">
        <v>1</v>
      </c>
      <c r="BP89" s="261">
        <v>0</v>
      </c>
      <c r="BQ89" s="259" t="s">
        <v>337</v>
      </c>
      <c r="BR89" s="260" t="s">
        <v>338</v>
      </c>
      <c r="BS89" s="260" t="s">
        <v>927</v>
      </c>
      <c r="BT89" s="260">
        <v>71</v>
      </c>
      <c r="BU89" s="260" t="s">
        <v>1091</v>
      </c>
      <c r="BV89" s="260">
        <v>11</v>
      </c>
      <c r="BW89" s="260" t="s">
        <v>26</v>
      </c>
      <c r="BX89" s="261" t="s">
        <v>671</v>
      </c>
      <c r="BY89" s="259">
        <f>VLOOKUP(BW89,PERT_NAT_EQB_2018!$B$4:$G$35,6,FALSE)</f>
        <v>1</v>
      </c>
      <c r="BZ89" s="260">
        <f>VLOOKUP(BW89,PERT_NAT_EQB_2018!$B$4:$G$35,3,FALSE)</f>
        <v>1</v>
      </c>
      <c r="CA89" s="260">
        <f>VLOOKUP(BW89,PERT_NAT_EQB_2018!$B$4:$G$35,4,FALSE)</f>
        <v>0</v>
      </c>
      <c r="CB89" s="260">
        <f>VLOOKUP(BW89,PERT_NAT_EQB_2018!$B$4:$G$35,5,FALSE)</f>
        <v>0</v>
      </c>
      <c r="CC89" s="260">
        <f>VLOOKUP(BW89,PERT_NAT_EQB_2018!$B$4:$G$35,2,FALSE)</f>
        <v>1</v>
      </c>
      <c r="CD89" s="259">
        <v>0</v>
      </c>
      <c r="CE89" s="260">
        <f>VLOOKUP(BQ89,CARACT_PE!$A$1:$N$145,COLUMN(CARACT_PE!N:N),FALSE)</f>
        <v>296</v>
      </c>
      <c r="CF89" s="260">
        <v>3</v>
      </c>
      <c r="CG89" s="259">
        <f>VLOOKUP(BX89,PERT_NAT_EQB_2021!$B$4:$G$81,6,FALSE)</f>
        <v>1</v>
      </c>
      <c r="CH89" s="260">
        <f>VLOOKUP(BX89,PERT_NAT_EQB_2021!$B$4:$G$81,3,FALSE)</f>
        <v>1</v>
      </c>
      <c r="CI89" s="260">
        <f>VLOOKUP(BX89,PERT_NAT_EQB_2021!$B$4:$G$81,4,FALSE)</f>
        <v>0</v>
      </c>
      <c r="CJ89" s="260">
        <f>VLOOKUP(BX89,PERT_NAT_EQB_2021!$B$4:$G$81,5,FALSE)</f>
        <v>0</v>
      </c>
      <c r="CK89" s="260">
        <f>VLOOKUP(BX89,PERT_NAT_EQB_2021!$B$4:$G$81,2,FALSE)</f>
        <v>1</v>
      </c>
      <c r="CL89" s="259">
        <f t="shared" si="145"/>
        <v>1</v>
      </c>
      <c r="CM89" s="260">
        <f t="shared" si="105"/>
        <v>1</v>
      </c>
      <c r="CN89" s="260">
        <f t="shared" si="157"/>
        <v>0</v>
      </c>
      <c r="CO89" s="260">
        <f t="shared" si="158"/>
        <v>0</v>
      </c>
      <c r="CP89" s="260">
        <f t="shared" si="146"/>
        <v>1</v>
      </c>
      <c r="CR89" s="262">
        <v>3</v>
      </c>
      <c r="CS89" s="263">
        <v>1</v>
      </c>
      <c r="CT89" s="262">
        <v>1</v>
      </c>
      <c r="CU89" s="264">
        <v>1</v>
      </c>
      <c r="CV89" s="264"/>
      <c r="CW89" s="263"/>
      <c r="CX89" s="262"/>
      <c r="CY89" s="264" t="str">
        <f t="shared" si="147"/>
        <v/>
      </c>
      <c r="CZ89" s="264"/>
      <c r="DA89" s="264"/>
      <c r="DB89" s="264"/>
      <c r="DC89" s="264"/>
      <c r="DD89" s="264"/>
      <c r="DE89" s="264"/>
      <c r="DF89" s="264"/>
      <c r="DG89" s="264"/>
      <c r="DH89" s="262">
        <v>1</v>
      </c>
      <c r="DI89" s="264">
        <f t="shared" si="148"/>
        <v>1</v>
      </c>
      <c r="DJ89" s="264">
        <v>1</v>
      </c>
      <c r="DK89" s="264"/>
      <c r="DL89" s="264"/>
      <c r="DM89" s="264"/>
      <c r="DN89" s="264">
        <v>1</v>
      </c>
      <c r="DO89" s="264"/>
      <c r="DP89" s="264"/>
      <c r="DQ89" s="264"/>
      <c r="DR89" s="262"/>
      <c r="DS89" s="264" t="str">
        <f t="shared" si="151"/>
        <v/>
      </c>
      <c r="DT89" s="264"/>
      <c r="DU89" s="264"/>
      <c r="DV89" s="264"/>
      <c r="DW89" s="264"/>
      <c r="DX89" s="264"/>
      <c r="DY89" s="264"/>
      <c r="DZ89" s="264"/>
      <c r="EA89" s="264"/>
      <c r="EB89" s="262"/>
      <c r="EC89" s="264" t="str">
        <f t="shared" si="107"/>
        <v/>
      </c>
      <c r="ED89" s="264"/>
      <c r="EE89" s="264"/>
      <c r="EF89" s="264"/>
      <c r="EG89" s="264"/>
      <c r="EH89" s="264"/>
      <c r="EI89" s="264"/>
      <c r="EJ89" s="264"/>
      <c r="EK89" s="264"/>
      <c r="EL89" s="262">
        <v>1</v>
      </c>
      <c r="EM89" s="264">
        <f t="shared" si="112"/>
        <v>1</v>
      </c>
      <c r="EN89" s="264">
        <v>1</v>
      </c>
      <c r="EO89" s="264"/>
      <c r="EP89" s="264"/>
      <c r="EQ89" s="264"/>
      <c r="ER89" s="264">
        <v>1</v>
      </c>
      <c r="ES89" s="264"/>
      <c r="ET89" s="264">
        <v>1</v>
      </c>
      <c r="EU89" s="264"/>
      <c r="EV89" s="262"/>
      <c r="EW89" s="264" t="str">
        <f t="shared" si="159"/>
        <v/>
      </c>
      <c r="EX89" s="264"/>
      <c r="EY89" s="264"/>
      <c r="EZ89" s="264"/>
      <c r="FA89" s="264"/>
      <c r="FB89" s="264"/>
      <c r="FC89" s="264"/>
      <c r="FD89" s="264"/>
      <c r="FE89" s="264"/>
      <c r="FF89" s="265">
        <f t="shared" si="108"/>
        <v>0</v>
      </c>
      <c r="FG89" s="264">
        <f t="shared" si="109"/>
        <v>1</v>
      </c>
      <c r="FH89" s="264">
        <f t="shared" si="110"/>
        <v>0</v>
      </c>
      <c r="FI89" s="264">
        <f t="shared" si="111"/>
        <v>0</v>
      </c>
      <c r="FJ89" s="264">
        <f t="shared" si="160"/>
        <v>0</v>
      </c>
      <c r="FK89" s="264">
        <f t="shared" si="161"/>
        <v>0</v>
      </c>
      <c r="FL89" s="264">
        <v>2</v>
      </c>
      <c r="FM89" s="264">
        <v>2</v>
      </c>
      <c r="FN89" s="264">
        <v>1</v>
      </c>
      <c r="FO89" s="264">
        <v>0</v>
      </c>
      <c r="FP89" s="264">
        <v>0</v>
      </c>
      <c r="FQ89" s="264">
        <v>2</v>
      </c>
      <c r="FR89" s="264">
        <v>1</v>
      </c>
      <c r="FS89" s="264">
        <v>1</v>
      </c>
      <c r="FT89" s="264">
        <v>1</v>
      </c>
      <c r="FU89" s="264">
        <v>1</v>
      </c>
      <c r="FV89" s="264"/>
      <c r="FW89" s="264"/>
      <c r="FX89" s="264">
        <v>1</v>
      </c>
      <c r="FY89" s="264">
        <v>1</v>
      </c>
      <c r="FZ89" s="264">
        <f t="shared" si="162"/>
        <v>2</v>
      </c>
      <c r="GA89" s="264">
        <f t="shared" si="163"/>
        <v>2</v>
      </c>
      <c r="GB89" s="264">
        <f t="shared" si="164"/>
        <v>0</v>
      </c>
      <c r="GC89" s="264">
        <f t="shared" si="165"/>
        <v>0</v>
      </c>
      <c r="GD89" s="264">
        <f t="shared" si="166"/>
        <v>0</v>
      </c>
      <c r="GE89" s="264">
        <f t="shared" si="167"/>
        <v>2</v>
      </c>
      <c r="GF89" s="264">
        <f t="shared" si="154"/>
        <v>0</v>
      </c>
      <c r="GG89" s="264">
        <f t="shared" si="155"/>
        <v>1</v>
      </c>
      <c r="GH89" s="264">
        <f t="shared" si="156"/>
        <v>0</v>
      </c>
      <c r="GI89" s="78">
        <v>1</v>
      </c>
      <c r="GJ89" s="78"/>
      <c r="GK89" s="75" t="s">
        <v>1112</v>
      </c>
      <c r="GL89" s="259">
        <v>4</v>
      </c>
      <c r="GM89" s="260">
        <v>1</v>
      </c>
      <c r="GN89" s="260">
        <v>1</v>
      </c>
      <c r="GO89" s="260">
        <v>1</v>
      </c>
      <c r="GP89" s="260">
        <v>1</v>
      </c>
      <c r="GQ89" s="260">
        <v>1</v>
      </c>
      <c r="GR89" s="260">
        <v>1</v>
      </c>
      <c r="GS89" s="260">
        <v>1</v>
      </c>
      <c r="GT89" s="260">
        <v>4</v>
      </c>
      <c r="GU89" s="260">
        <v>4</v>
      </c>
      <c r="GV89" s="260">
        <v>4</v>
      </c>
      <c r="GW89" s="260">
        <v>1</v>
      </c>
      <c r="GX89" s="260">
        <v>4</v>
      </c>
      <c r="GY89" s="260">
        <v>1</v>
      </c>
      <c r="GZ89" s="260" t="str">
        <f>VLOOKUP(BQ89,CARACT_PE!$A$2:$H$145,8,0)</f>
        <v>MEFM</v>
      </c>
    </row>
    <row r="90" spans="1:208" s="260" customFormat="1" ht="12.75" customHeight="1" x14ac:dyDescent="0.2">
      <c r="A90" s="259">
        <v>0</v>
      </c>
      <c r="B90" s="260">
        <v>0</v>
      </c>
      <c r="C90" s="260">
        <v>0</v>
      </c>
      <c r="D90" s="260">
        <v>0</v>
      </c>
      <c r="E90" s="260">
        <v>0</v>
      </c>
      <c r="F90" s="260">
        <v>0</v>
      </c>
      <c r="G90" s="260">
        <v>0</v>
      </c>
      <c r="H90" s="260">
        <v>0</v>
      </c>
      <c r="I90" s="260">
        <v>0</v>
      </c>
      <c r="J90" s="260">
        <v>0</v>
      </c>
      <c r="K90" s="260">
        <v>0</v>
      </c>
      <c r="L90" s="260">
        <v>0</v>
      </c>
      <c r="M90" s="260">
        <v>0</v>
      </c>
      <c r="N90" s="260">
        <v>0</v>
      </c>
      <c r="O90" s="260">
        <v>0</v>
      </c>
      <c r="P90" s="260">
        <v>0</v>
      </c>
      <c r="Q90" s="260">
        <v>0</v>
      </c>
      <c r="R90" s="260">
        <v>0</v>
      </c>
      <c r="S90" s="260">
        <v>0</v>
      </c>
      <c r="T90" s="260">
        <v>0</v>
      </c>
      <c r="U90" s="260">
        <v>0</v>
      </c>
      <c r="V90" s="260">
        <v>0</v>
      </c>
      <c r="W90" s="260">
        <v>0</v>
      </c>
      <c r="X90" s="260">
        <v>0</v>
      </c>
      <c r="Y90" s="260">
        <v>0</v>
      </c>
      <c r="Z90" s="260">
        <v>0</v>
      </c>
      <c r="AA90" s="260">
        <v>0</v>
      </c>
      <c r="AB90" s="260">
        <v>0</v>
      </c>
      <c r="AC90" s="260">
        <v>1</v>
      </c>
      <c r="AD90" s="260">
        <v>1</v>
      </c>
      <c r="AE90" s="260">
        <v>0</v>
      </c>
      <c r="AF90" s="260">
        <v>0</v>
      </c>
      <c r="AG90" s="260">
        <v>0</v>
      </c>
      <c r="AH90" s="260">
        <v>0</v>
      </c>
      <c r="AI90" s="260">
        <v>1</v>
      </c>
      <c r="AJ90" s="260">
        <v>0</v>
      </c>
      <c r="AK90" s="260">
        <v>0</v>
      </c>
      <c r="AL90" s="260">
        <v>0</v>
      </c>
      <c r="AM90" s="260">
        <v>0</v>
      </c>
      <c r="AN90" s="260">
        <v>0</v>
      </c>
      <c r="AO90" s="260">
        <v>0</v>
      </c>
      <c r="AP90" s="261">
        <v>0</v>
      </c>
      <c r="AQ90" s="260">
        <f t="shared" si="122"/>
        <v>0</v>
      </c>
      <c r="AR90" s="260">
        <f t="shared" si="123"/>
        <v>0</v>
      </c>
      <c r="AS90" s="260">
        <f t="shared" si="124"/>
        <v>0</v>
      </c>
      <c r="AT90" s="260">
        <f t="shared" si="125"/>
        <v>0</v>
      </c>
      <c r="AU90" s="260">
        <f t="shared" si="126"/>
        <v>1</v>
      </c>
      <c r="AV90" s="260">
        <f t="shared" si="127"/>
        <v>0</v>
      </c>
      <c r="AW90" s="259">
        <f t="shared" si="128"/>
        <v>1</v>
      </c>
      <c r="AX90" s="260">
        <f t="shared" si="129"/>
        <v>1</v>
      </c>
      <c r="AY90" s="260">
        <f t="shared" si="130"/>
        <v>0</v>
      </c>
      <c r="AZ90" s="260">
        <f t="shared" si="131"/>
        <v>0</v>
      </c>
      <c r="BA90" s="260">
        <f t="shared" si="132"/>
        <v>0</v>
      </c>
      <c r="BB90" s="260">
        <f t="shared" si="133"/>
        <v>0</v>
      </c>
      <c r="BC90" s="261">
        <f t="shared" si="134"/>
        <v>1</v>
      </c>
      <c r="BD90" s="259">
        <f t="shared" si="135"/>
        <v>1</v>
      </c>
      <c r="BE90" s="260">
        <f t="shared" si="136"/>
        <v>1</v>
      </c>
      <c r="BF90" s="261">
        <f t="shared" si="137"/>
        <v>3</v>
      </c>
      <c r="BG90" s="260">
        <f t="shared" si="138"/>
        <v>1</v>
      </c>
      <c r="BH90" s="260">
        <f t="shared" si="139"/>
        <v>1</v>
      </c>
      <c r="BI90" s="260">
        <f t="shared" si="140"/>
        <v>0</v>
      </c>
      <c r="BJ90" s="260">
        <f t="shared" si="141"/>
        <v>0</v>
      </c>
      <c r="BK90" s="260">
        <f t="shared" si="142"/>
        <v>0</v>
      </c>
      <c r="BL90" s="260">
        <f t="shared" si="143"/>
        <v>0</v>
      </c>
      <c r="BM90" s="260">
        <f t="shared" si="144"/>
        <v>1</v>
      </c>
      <c r="BN90" s="259">
        <v>0</v>
      </c>
      <c r="BO90" s="260">
        <v>1</v>
      </c>
      <c r="BP90" s="261">
        <v>0</v>
      </c>
      <c r="BQ90" s="259" t="s">
        <v>340</v>
      </c>
      <c r="BR90" s="260" t="s">
        <v>341</v>
      </c>
      <c r="BS90" s="260" t="s">
        <v>928</v>
      </c>
      <c r="BT90" s="260">
        <v>71</v>
      </c>
      <c r="BU90" s="260" t="s">
        <v>1091</v>
      </c>
      <c r="BV90" s="260">
        <v>11</v>
      </c>
      <c r="BW90" s="260" t="s">
        <v>26</v>
      </c>
      <c r="BX90" s="261" t="s">
        <v>672</v>
      </c>
      <c r="BY90" s="259">
        <f>VLOOKUP(BW90,PERT_NAT_EQB_2018!$B$4:$G$35,6,FALSE)</f>
        <v>1</v>
      </c>
      <c r="BZ90" s="260">
        <f>VLOOKUP(BW90,PERT_NAT_EQB_2018!$B$4:$G$35,3,FALSE)</f>
        <v>1</v>
      </c>
      <c r="CA90" s="260">
        <f>VLOOKUP(BW90,PERT_NAT_EQB_2018!$B$4:$G$35,4,FALSE)</f>
        <v>0</v>
      </c>
      <c r="CB90" s="260">
        <f>VLOOKUP(BW90,PERT_NAT_EQB_2018!$B$4:$G$35,5,FALSE)</f>
        <v>0</v>
      </c>
      <c r="CC90" s="260">
        <f>VLOOKUP(BW90,PERT_NAT_EQB_2018!$B$4:$G$35,2,FALSE)</f>
        <v>1</v>
      </c>
      <c r="CD90" s="259">
        <v>0</v>
      </c>
      <c r="CE90" s="260">
        <f>VLOOKUP(BQ90,CARACT_PE!$A$1:$N$145,COLUMN(CARACT_PE!N:N),FALSE)</f>
        <v>422</v>
      </c>
      <c r="CF90" s="260">
        <v>6</v>
      </c>
      <c r="CG90" s="259">
        <f>VLOOKUP(BX90,PERT_NAT_EQB_2021!$B$4:$G$81,6,FALSE)</f>
        <v>1</v>
      </c>
      <c r="CH90" s="260">
        <f>VLOOKUP(BX90,PERT_NAT_EQB_2021!$B$4:$G$81,3,FALSE)</f>
        <v>1</v>
      </c>
      <c r="CI90" s="260">
        <f>VLOOKUP(BX90,PERT_NAT_EQB_2021!$B$4:$G$81,4,FALSE)</f>
        <v>0</v>
      </c>
      <c r="CJ90" s="260">
        <f>VLOOKUP(BX90,PERT_NAT_EQB_2021!$B$4:$G$81,5,FALSE)</f>
        <v>0</v>
      </c>
      <c r="CK90" s="260">
        <f>VLOOKUP(BX90,PERT_NAT_EQB_2021!$B$4:$G$81,2,FALSE)</f>
        <v>1</v>
      </c>
      <c r="CL90" s="259">
        <f t="shared" si="145"/>
        <v>1</v>
      </c>
      <c r="CM90" s="260">
        <f t="shared" ref="CM90:CM109" si="168">IF(CD90=1,0,IF(CE90&gt;=1200,0,CH90))</f>
        <v>1</v>
      </c>
      <c r="CN90" s="260">
        <f t="shared" si="157"/>
        <v>0</v>
      </c>
      <c r="CO90" s="260">
        <f t="shared" si="158"/>
        <v>0</v>
      </c>
      <c r="CP90" s="260">
        <f t="shared" si="146"/>
        <v>1</v>
      </c>
      <c r="CR90" s="262">
        <v>3</v>
      </c>
      <c r="CS90" s="263">
        <v>1</v>
      </c>
      <c r="CT90" s="262">
        <v>0</v>
      </c>
      <c r="CU90" s="264">
        <v>1</v>
      </c>
      <c r="CV90" s="264">
        <v>1</v>
      </c>
      <c r="CW90" s="263"/>
      <c r="CX90" s="262"/>
      <c r="CY90" s="264" t="str">
        <f t="shared" si="147"/>
        <v/>
      </c>
      <c r="CZ90" s="264"/>
      <c r="DA90" s="264"/>
      <c r="DB90" s="264"/>
      <c r="DC90" s="264"/>
      <c r="DD90" s="264"/>
      <c r="DE90" s="264"/>
      <c r="DF90" s="264"/>
      <c r="DG90" s="264"/>
      <c r="DH90" s="262">
        <v>1</v>
      </c>
      <c r="DI90" s="264" t="str">
        <f t="shared" si="148"/>
        <v/>
      </c>
      <c r="DJ90" s="264">
        <v>1</v>
      </c>
      <c r="DK90" s="264">
        <v>1</v>
      </c>
      <c r="DL90" s="264"/>
      <c r="DM90" s="264"/>
      <c r="DN90" s="264"/>
      <c r="DO90" s="264">
        <v>1</v>
      </c>
      <c r="DP90" s="264">
        <v>1</v>
      </c>
      <c r="DQ90" s="264"/>
      <c r="DR90" s="262"/>
      <c r="DS90" s="264" t="str">
        <f t="shared" si="151"/>
        <v/>
      </c>
      <c r="DT90" s="264"/>
      <c r="DU90" s="264"/>
      <c r="DV90" s="264"/>
      <c r="DW90" s="264"/>
      <c r="DX90" s="264">
        <v>1</v>
      </c>
      <c r="DY90" s="264"/>
      <c r="DZ90" s="264"/>
      <c r="EA90" s="264"/>
      <c r="EB90" s="262"/>
      <c r="EC90" s="264" t="str">
        <f t="shared" si="107"/>
        <v/>
      </c>
      <c r="ED90" s="264"/>
      <c r="EE90" s="264"/>
      <c r="EF90" s="264"/>
      <c r="EG90" s="264"/>
      <c r="EH90" s="264"/>
      <c r="EI90" s="264"/>
      <c r="EJ90" s="264"/>
      <c r="EK90" s="264"/>
      <c r="EL90" s="262">
        <v>1</v>
      </c>
      <c r="EM90" s="264" t="str">
        <f t="shared" si="112"/>
        <v/>
      </c>
      <c r="EN90" s="264">
        <v>1</v>
      </c>
      <c r="EO90" s="264"/>
      <c r="EP90" s="264"/>
      <c r="EQ90" s="264"/>
      <c r="ER90" s="264">
        <v>1</v>
      </c>
      <c r="ES90" s="264"/>
      <c r="ET90" s="264"/>
      <c r="EU90" s="264"/>
      <c r="EV90" s="262"/>
      <c r="EW90" s="264" t="str">
        <f t="shared" si="159"/>
        <v/>
      </c>
      <c r="EX90" s="264"/>
      <c r="EY90" s="264"/>
      <c r="EZ90" s="264"/>
      <c r="FA90" s="264"/>
      <c r="FB90" s="264"/>
      <c r="FC90" s="264"/>
      <c r="FD90" s="264"/>
      <c r="FE90" s="264"/>
      <c r="FF90" s="265">
        <f t="shared" si="108"/>
        <v>0</v>
      </c>
      <c r="FG90" s="264">
        <f t="shared" si="109"/>
        <v>1</v>
      </c>
      <c r="FH90" s="264">
        <f t="shared" si="110"/>
        <v>1</v>
      </c>
      <c r="FI90" s="264">
        <f t="shared" si="111"/>
        <v>0</v>
      </c>
      <c r="FJ90" s="264">
        <f t="shared" si="160"/>
        <v>0</v>
      </c>
      <c r="FK90" s="264">
        <f t="shared" si="161"/>
        <v>0</v>
      </c>
      <c r="FL90" s="264">
        <v>2</v>
      </c>
      <c r="FM90" s="264">
        <v>2</v>
      </c>
      <c r="FN90" s="264">
        <v>1</v>
      </c>
      <c r="FO90" s="264">
        <v>0</v>
      </c>
      <c r="FP90" s="264">
        <v>0</v>
      </c>
      <c r="FQ90" s="264">
        <v>2</v>
      </c>
      <c r="FR90" s="264">
        <v>1</v>
      </c>
      <c r="FS90" s="264">
        <v>1</v>
      </c>
      <c r="FT90" s="264"/>
      <c r="FU90" s="264"/>
      <c r="FV90" s="264"/>
      <c r="FW90" s="264"/>
      <c r="FX90" s="264"/>
      <c r="FY90" s="264"/>
      <c r="FZ90" s="264">
        <f t="shared" si="162"/>
        <v>2</v>
      </c>
      <c r="GA90" s="264">
        <f t="shared" si="163"/>
        <v>0</v>
      </c>
      <c r="GB90" s="264">
        <f t="shared" si="164"/>
        <v>1</v>
      </c>
      <c r="GC90" s="264">
        <f t="shared" si="165"/>
        <v>0</v>
      </c>
      <c r="GD90" s="264">
        <f t="shared" si="166"/>
        <v>0</v>
      </c>
      <c r="GE90" s="264">
        <f t="shared" si="167"/>
        <v>2</v>
      </c>
      <c r="GF90" s="264">
        <f t="shared" si="154"/>
        <v>1</v>
      </c>
      <c r="GG90" s="264">
        <f t="shared" si="155"/>
        <v>1</v>
      </c>
      <c r="GH90" s="264">
        <f t="shared" si="156"/>
        <v>0</v>
      </c>
      <c r="GI90" s="78"/>
      <c r="GJ90" s="78"/>
      <c r="GK90" s="75" t="s">
        <v>952</v>
      </c>
      <c r="GL90" s="259">
        <v>4</v>
      </c>
      <c r="GM90" s="260">
        <v>1</v>
      </c>
      <c r="GN90" s="260">
        <v>1</v>
      </c>
      <c r="GO90" s="260">
        <v>1</v>
      </c>
      <c r="GP90" s="260">
        <v>1</v>
      </c>
      <c r="GQ90" s="260">
        <v>1</v>
      </c>
      <c r="GR90" s="260">
        <v>1</v>
      </c>
      <c r="GS90" s="260">
        <v>1</v>
      </c>
      <c r="GZ90" s="260" t="str">
        <f>VLOOKUP(BQ90,CARACT_PE!$A$2:$H$145,8,0)</f>
        <v>MEFM</v>
      </c>
    </row>
    <row r="91" spans="1:208" s="260" customFormat="1" ht="12.75" customHeight="1" x14ac:dyDescent="0.2">
      <c r="A91" s="259">
        <v>0</v>
      </c>
      <c r="B91" s="260">
        <v>0</v>
      </c>
      <c r="C91" s="260">
        <v>0</v>
      </c>
      <c r="D91" s="260">
        <v>0</v>
      </c>
      <c r="E91" s="260">
        <v>0</v>
      </c>
      <c r="F91" s="260">
        <v>0</v>
      </c>
      <c r="G91" s="260">
        <v>0</v>
      </c>
      <c r="H91" s="260">
        <v>1</v>
      </c>
      <c r="I91" s="260">
        <v>1</v>
      </c>
      <c r="J91" s="260">
        <v>0</v>
      </c>
      <c r="K91" s="260">
        <v>0</v>
      </c>
      <c r="L91" s="260">
        <v>0</v>
      </c>
      <c r="M91" s="260">
        <v>1</v>
      </c>
      <c r="N91" s="260">
        <v>1</v>
      </c>
      <c r="O91" s="260">
        <v>0</v>
      </c>
      <c r="P91" s="260">
        <v>0</v>
      </c>
      <c r="Q91" s="260">
        <v>0</v>
      </c>
      <c r="R91" s="260">
        <v>0</v>
      </c>
      <c r="S91" s="260">
        <v>0</v>
      </c>
      <c r="T91" s="260">
        <v>0</v>
      </c>
      <c r="U91" s="260">
        <v>0</v>
      </c>
      <c r="V91" s="260">
        <v>0</v>
      </c>
      <c r="W91" s="260">
        <v>0</v>
      </c>
      <c r="X91" s="260">
        <v>0</v>
      </c>
      <c r="Y91" s="260">
        <v>0</v>
      </c>
      <c r="Z91" s="260">
        <v>0</v>
      </c>
      <c r="AA91" s="260">
        <v>0</v>
      </c>
      <c r="AB91" s="260">
        <v>0</v>
      </c>
      <c r="AC91" s="260">
        <v>1</v>
      </c>
      <c r="AD91" s="260">
        <v>0</v>
      </c>
      <c r="AE91" s="260">
        <v>0</v>
      </c>
      <c r="AF91" s="260">
        <v>0</v>
      </c>
      <c r="AG91" s="260">
        <v>0</v>
      </c>
      <c r="AH91" s="260">
        <v>0</v>
      </c>
      <c r="AI91" s="260">
        <v>0</v>
      </c>
      <c r="AJ91" s="260">
        <v>0</v>
      </c>
      <c r="AK91" s="260">
        <v>0</v>
      </c>
      <c r="AL91" s="260">
        <v>0</v>
      </c>
      <c r="AM91" s="260">
        <v>0</v>
      </c>
      <c r="AN91" s="260">
        <v>0</v>
      </c>
      <c r="AO91" s="260">
        <v>0</v>
      </c>
      <c r="AP91" s="261">
        <v>0</v>
      </c>
      <c r="AQ91" s="260">
        <f t="shared" si="122"/>
        <v>0</v>
      </c>
      <c r="AR91" s="260">
        <f t="shared" si="123"/>
        <v>1</v>
      </c>
      <c r="AS91" s="260">
        <f t="shared" si="124"/>
        <v>0</v>
      </c>
      <c r="AT91" s="260">
        <f t="shared" si="125"/>
        <v>0</v>
      </c>
      <c r="AU91" s="260">
        <f t="shared" si="126"/>
        <v>1</v>
      </c>
      <c r="AV91" s="260">
        <f t="shared" si="127"/>
        <v>0</v>
      </c>
      <c r="AW91" s="259">
        <f t="shared" si="128"/>
        <v>1</v>
      </c>
      <c r="AX91" s="260">
        <f t="shared" si="129"/>
        <v>0</v>
      </c>
      <c r="AY91" s="260">
        <f t="shared" si="130"/>
        <v>0</v>
      </c>
      <c r="AZ91" s="260">
        <f t="shared" si="131"/>
        <v>0</v>
      </c>
      <c r="BA91" s="260">
        <f t="shared" si="132"/>
        <v>0</v>
      </c>
      <c r="BB91" s="260">
        <f t="shared" si="133"/>
        <v>0</v>
      </c>
      <c r="BC91" s="261">
        <f t="shared" si="134"/>
        <v>0</v>
      </c>
      <c r="BD91" s="259">
        <f t="shared" si="135"/>
        <v>1</v>
      </c>
      <c r="BE91" s="260">
        <f t="shared" si="136"/>
        <v>1</v>
      </c>
      <c r="BF91" s="261">
        <f t="shared" si="137"/>
        <v>1</v>
      </c>
      <c r="BG91" s="260">
        <f t="shared" si="138"/>
        <v>2</v>
      </c>
      <c r="BH91" s="260">
        <f t="shared" si="139"/>
        <v>1</v>
      </c>
      <c r="BI91" s="260">
        <f t="shared" si="140"/>
        <v>0</v>
      </c>
      <c r="BJ91" s="260">
        <f t="shared" si="141"/>
        <v>0</v>
      </c>
      <c r="BK91" s="260">
        <f t="shared" si="142"/>
        <v>0</v>
      </c>
      <c r="BL91" s="260">
        <f t="shared" si="143"/>
        <v>1</v>
      </c>
      <c r="BM91" s="260">
        <f t="shared" si="144"/>
        <v>1</v>
      </c>
      <c r="BN91" s="259">
        <v>0</v>
      </c>
      <c r="BO91" s="260">
        <v>1</v>
      </c>
      <c r="BP91" s="261">
        <v>0</v>
      </c>
      <c r="BQ91" s="259" t="s">
        <v>343</v>
      </c>
      <c r="BR91" s="260" t="s">
        <v>344</v>
      </c>
      <c r="BS91" s="260" t="s">
        <v>929</v>
      </c>
      <c r="BT91" s="260">
        <v>71</v>
      </c>
      <c r="BU91" s="260" t="s">
        <v>1091</v>
      </c>
      <c r="BV91" s="260">
        <v>11</v>
      </c>
      <c r="BW91" s="260" t="s">
        <v>26</v>
      </c>
      <c r="BX91" s="261" t="s">
        <v>660</v>
      </c>
      <c r="BY91" s="259">
        <f>VLOOKUP(BW91,PERT_NAT_EQB_2018!$B$4:$G$35,6,FALSE)</f>
        <v>1</v>
      </c>
      <c r="BZ91" s="260">
        <f>VLOOKUP(BW91,PERT_NAT_EQB_2018!$B$4:$G$35,3,FALSE)</f>
        <v>1</v>
      </c>
      <c r="CA91" s="260">
        <f>VLOOKUP(BW91,PERT_NAT_EQB_2018!$B$4:$G$35,4,FALSE)</f>
        <v>0</v>
      </c>
      <c r="CB91" s="260">
        <f>VLOOKUP(BW91,PERT_NAT_EQB_2018!$B$4:$G$35,5,FALSE)</f>
        <v>0</v>
      </c>
      <c r="CC91" s="260">
        <f>VLOOKUP(BW91,PERT_NAT_EQB_2018!$B$4:$G$35,2,FALSE)</f>
        <v>1</v>
      </c>
      <c r="CD91" s="259">
        <v>0</v>
      </c>
      <c r="CE91" s="260">
        <f>VLOOKUP(BQ91,CARACT_PE!$A$1:$N$145,COLUMN(CARACT_PE!N:N),FALSE)</f>
        <v>316</v>
      </c>
      <c r="CF91" s="260">
        <v>3</v>
      </c>
      <c r="CG91" s="259">
        <f>VLOOKUP(BX91,PERT_NAT_EQB_2021!$B$4:$G$81,6,FALSE)</f>
        <v>1</v>
      </c>
      <c r="CH91" s="260">
        <f>VLOOKUP(BX91,PERT_NAT_EQB_2021!$B$4:$G$81,3,FALSE)</f>
        <v>1</v>
      </c>
      <c r="CI91" s="260">
        <f>VLOOKUP(BX91,PERT_NAT_EQB_2021!$B$4:$G$81,4,FALSE)</f>
        <v>1</v>
      </c>
      <c r="CJ91" s="260">
        <f>VLOOKUP(BX91,PERT_NAT_EQB_2021!$B$4:$G$81,5,FALSE)</f>
        <v>1</v>
      </c>
      <c r="CK91" s="260">
        <f>VLOOKUP(BX91,PERT_NAT_EQB_2021!$B$4:$G$81,2,FALSE)</f>
        <v>1</v>
      </c>
      <c r="CL91" s="259">
        <f t="shared" si="145"/>
        <v>1</v>
      </c>
      <c r="CM91" s="260">
        <f t="shared" si="168"/>
        <v>1</v>
      </c>
      <c r="CN91" s="260">
        <f t="shared" si="157"/>
        <v>0</v>
      </c>
      <c r="CO91" s="260">
        <f t="shared" si="158"/>
        <v>0</v>
      </c>
      <c r="CP91" s="260">
        <f t="shared" si="146"/>
        <v>1</v>
      </c>
      <c r="CQ91" s="260" t="s">
        <v>1035</v>
      </c>
      <c r="CR91" s="262">
        <v>3</v>
      </c>
      <c r="CS91" s="263">
        <v>1</v>
      </c>
      <c r="CT91" s="262">
        <v>0</v>
      </c>
      <c r="CU91" s="264">
        <v>1</v>
      </c>
      <c r="CV91" s="264">
        <v>1</v>
      </c>
      <c r="CW91" s="263"/>
      <c r="CX91" s="262"/>
      <c r="CY91" s="264" t="str">
        <f t="shared" si="147"/>
        <v/>
      </c>
      <c r="CZ91" s="264"/>
      <c r="DA91" s="264"/>
      <c r="DB91" s="264"/>
      <c r="DC91" s="264"/>
      <c r="DD91" s="264"/>
      <c r="DE91" s="264"/>
      <c r="DF91" s="264"/>
      <c r="DG91" s="264"/>
      <c r="DH91" s="262">
        <v>1</v>
      </c>
      <c r="DI91" s="264" t="str">
        <f t="shared" si="148"/>
        <v/>
      </c>
      <c r="DJ91" s="264">
        <v>1</v>
      </c>
      <c r="DK91" s="264">
        <v>1</v>
      </c>
      <c r="DL91" s="264"/>
      <c r="DM91" s="264"/>
      <c r="DN91" s="264">
        <v>1</v>
      </c>
      <c r="DO91" s="264"/>
      <c r="DP91" s="264"/>
      <c r="DQ91" s="264"/>
      <c r="DR91" s="262"/>
      <c r="DS91" s="264" t="str">
        <f t="shared" si="151"/>
        <v/>
      </c>
      <c r="DT91" s="264"/>
      <c r="DU91" s="264"/>
      <c r="DV91" s="264"/>
      <c r="DW91" s="264"/>
      <c r="DX91" s="264"/>
      <c r="DY91" s="264"/>
      <c r="DZ91" s="264"/>
      <c r="EA91" s="264"/>
      <c r="EB91" s="262"/>
      <c r="EC91" s="264" t="str">
        <f t="shared" ref="EC91:EC109" si="169">IF(AND(CT91=1,EB91=1),1,"")</f>
        <v/>
      </c>
      <c r="ED91" s="264"/>
      <c r="EE91" s="264"/>
      <c r="EF91" s="264"/>
      <c r="EG91" s="264"/>
      <c r="EH91" s="264"/>
      <c r="EI91" s="264"/>
      <c r="EJ91" s="264"/>
      <c r="EK91" s="264"/>
      <c r="EL91" s="262">
        <v>1</v>
      </c>
      <c r="EM91" s="264" t="str">
        <f t="shared" si="112"/>
        <v/>
      </c>
      <c r="EN91" s="264">
        <v>1</v>
      </c>
      <c r="EO91" s="264"/>
      <c r="EP91" s="264"/>
      <c r="EQ91" s="264"/>
      <c r="ER91" s="264">
        <v>1</v>
      </c>
      <c r="ES91" s="264"/>
      <c r="ET91" s="264"/>
      <c r="EU91" s="264"/>
      <c r="EV91" s="262"/>
      <c r="EW91" s="264" t="str">
        <f t="shared" si="159"/>
        <v/>
      </c>
      <c r="EX91" s="264"/>
      <c r="EY91" s="264"/>
      <c r="EZ91" s="264"/>
      <c r="FA91" s="264"/>
      <c r="FB91" s="264"/>
      <c r="FC91" s="264"/>
      <c r="FD91" s="264"/>
      <c r="FE91" s="264"/>
      <c r="FF91" s="265">
        <f t="shared" ref="FF91:FF109" si="170">MAX(CX91:DF91)</f>
        <v>0</v>
      </c>
      <c r="FG91" s="264">
        <f t="shared" si="109"/>
        <v>1</v>
      </c>
      <c r="FH91" s="264">
        <f t="shared" ref="FH91:FH109" si="171">MAX(DR91:DZ91)</f>
        <v>0</v>
      </c>
      <c r="FI91" s="264">
        <f t="shared" ref="FI91:FI109" si="172">MAX(EB91:EJ91)</f>
        <v>0</v>
      </c>
      <c r="FJ91" s="264">
        <f t="shared" si="160"/>
        <v>0</v>
      </c>
      <c r="FK91" s="264">
        <f t="shared" si="161"/>
        <v>0</v>
      </c>
      <c r="FL91" s="264">
        <v>2</v>
      </c>
      <c r="FM91" s="264">
        <v>2</v>
      </c>
      <c r="FN91" s="264">
        <v>1</v>
      </c>
      <c r="FO91" s="264">
        <v>0</v>
      </c>
      <c r="FP91" s="264">
        <v>0</v>
      </c>
      <c r="FQ91" s="264">
        <v>2</v>
      </c>
      <c r="FR91" s="264">
        <v>1</v>
      </c>
      <c r="FS91" s="264">
        <v>1</v>
      </c>
      <c r="FT91" s="264"/>
      <c r="FU91" s="264"/>
      <c r="FV91" s="264"/>
      <c r="FW91" s="264"/>
      <c r="FX91" s="264"/>
      <c r="FY91" s="264"/>
      <c r="FZ91" s="264">
        <f t="shared" si="162"/>
        <v>2</v>
      </c>
      <c r="GA91" s="264">
        <f t="shared" si="163"/>
        <v>0</v>
      </c>
      <c r="GB91" s="264">
        <f t="shared" si="164"/>
        <v>1</v>
      </c>
      <c r="GC91" s="264">
        <f t="shared" si="165"/>
        <v>0</v>
      </c>
      <c r="GD91" s="264">
        <f t="shared" si="166"/>
        <v>0</v>
      </c>
      <c r="GE91" s="264">
        <f t="shared" si="167"/>
        <v>2</v>
      </c>
      <c r="GF91" s="264">
        <f t="shared" si="154"/>
        <v>0</v>
      </c>
      <c r="GG91" s="264">
        <f t="shared" si="155"/>
        <v>0</v>
      </c>
      <c r="GH91" s="264">
        <f t="shared" si="156"/>
        <v>0</v>
      </c>
      <c r="GI91" s="78"/>
      <c r="GJ91" s="78"/>
      <c r="GK91" s="75" t="s">
        <v>952</v>
      </c>
      <c r="GL91" s="259">
        <v>4</v>
      </c>
      <c r="GM91" s="260">
        <v>1</v>
      </c>
      <c r="GN91" s="260">
        <v>1</v>
      </c>
      <c r="GO91" s="260">
        <v>1</v>
      </c>
      <c r="GP91" s="260">
        <v>1</v>
      </c>
      <c r="GQ91" s="260">
        <v>1</v>
      </c>
      <c r="GR91" s="260">
        <v>1</v>
      </c>
      <c r="GS91" s="260">
        <v>1</v>
      </c>
      <c r="GZ91" s="260" t="str">
        <f>VLOOKUP(BQ91,CARACT_PE!$A$2:$H$145,8,0)</f>
        <v>MEFM</v>
      </c>
    </row>
    <row r="92" spans="1:208" s="260" customFormat="1" ht="12.75" customHeight="1" x14ac:dyDescent="0.2">
      <c r="A92" s="259">
        <v>1</v>
      </c>
      <c r="B92" s="260">
        <v>1</v>
      </c>
      <c r="C92" s="260">
        <v>0</v>
      </c>
      <c r="D92" s="260">
        <v>0</v>
      </c>
      <c r="E92" s="260">
        <v>0</v>
      </c>
      <c r="F92" s="260">
        <v>0</v>
      </c>
      <c r="G92" s="260">
        <v>1</v>
      </c>
      <c r="H92" s="260">
        <v>0</v>
      </c>
      <c r="I92" s="260">
        <v>0</v>
      </c>
      <c r="J92" s="260">
        <v>0</v>
      </c>
      <c r="K92" s="260">
        <v>0</v>
      </c>
      <c r="L92" s="260">
        <v>0</v>
      </c>
      <c r="M92" s="260">
        <v>0</v>
      </c>
      <c r="N92" s="260">
        <v>0</v>
      </c>
      <c r="O92" s="260">
        <v>0</v>
      </c>
      <c r="P92" s="260">
        <v>0</v>
      </c>
      <c r="Q92" s="260">
        <v>0</v>
      </c>
      <c r="R92" s="260">
        <v>0</v>
      </c>
      <c r="S92" s="260">
        <v>0</v>
      </c>
      <c r="T92" s="260">
        <v>0</v>
      </c>
      <c r="U92" s="260">
        <v>0</v>
      </c>
      <c r="V92" s="260">
        <v>1</v>
      </c>
      <c r="W92" s="260">
        <v>0</v>
      </c>
      <c r="X92" s="260">
        <v>0</v>
      </c>
      <c r="Y92" s="260">
        <v>0</v>
      </c>
      <c r="Z92" s="260">
        <v>0</v>
      </c>
      <c r="AA92" s="260">
        <v>0</v>
      </c>
      <c r="AB92" s="260">
        <v>0</v>
      </c>
      <c r="AC92" s="260">
        <v>0</v>
      </c>
      <c r="AD92" s="260">
        <v>0</v>
      </c>
      <c r="AE92" s="260">
        <v>0</v>
      </c>
      <c r="AF92" s="260">
        <v>0</v>
      </c>
      <c r="AG92" s="260">
        <v>0</v>
      </c>
      <c r="AH92" s="260">
        <v>0</v>
      </c>
      <c r="AI92" s="260">
        <v>0</v>
      </c>
      <c r="AJ92" s="260">
        <v>0</v>
      </c>
      <c r="AK92" s="260">
        <v>0</v>
      </c>
      <c r="AL92" s="260">
        <v>0</v>
      </c>
      <c r="AM92" s="260">
        <v>0</v>
      </c>
      <c r="AN92" s="260">
        <v>0</v>
      </c>
      <c r="AO92" s="260">
        <v>0</v>
      </c>
      <c r="AP92" s="261">
        <v>0</v>
      </c>
      <c r="AQ92" s="260">
        <f t="shared" si="122"/>
        <v>1</v>
      </c>
      <c r="AR92" s="260">
        <f t="shared" si="123"/>
        <v>0</v>
      </c>
      <c r="AS92" s="260">
        <f t="shared" si="124"/>
        <v>0</v>
      </c>
      <c r="AT92" s="260">
        <f t="shared" si="125"/>
        <v>1</v>
      </c>
      <c r="AU92" s="260">
        <f t="shared" si="126"/>
        <v>0</v>
      </c>
      <c r="AV92" s="260">
        <f t="shared" si="127"/>
        <v>0</v>
      </c>
      <c r="AW92" s="259">
        <f t="shared" si="128"/>
        <v>1</v>
      </c>
      <c r="AX92" s="260">
        <f t="shared" si="129"/>
        <v>0</v>
      </c>
      <c r="AY92" s="260">
        <f t="shared" si="130"/>
        <v>0</v>
      </c>
      <c r="AZ92" s="260">
        <f t="shared" si="131"/>
        <v>0</v>
      </c>
      <c r="BA92" s="260">
        <f t="shared" si="132"/>
        <v>0</v>
      </c>
      <c r="BB92" s="260">
        <f t="shared" si="133"/>
        <v>0</v>
      </c>
      <c r="BC92" s="261">
        <f t="shared" si="134"/>
        <v>0</v>
      </c>
      <c r="BD92" s="259">
        <f t="shared" si="135"/>
        <v>1</v>
      </c>
      <c r="BE92" s="260">
        <f t="shared" si="136"/>
        <v>1</v>
      </c>
      <c r="BF92" s="261">
        <f t="shared" si="137"/>
        <v>1</v>
      </c>
      <c r="BG92" s="260">
        <f t="shared" si="138"/>
        <v>2</v>
      </c>
      <c r="BH92" s="260">
        <f t="shared" si="139"/>
        <v>1</v>
      </c>
      <c r="BI92" s="260">
        <f t="shared" si="140"/>
        <v>0</v>
      </c>
      <c r="BJ92" s="260">
        <f t="shared" si="141"/>
        <v>0</v>
      </c>
      <c r="BK92" s="260">
        <f t="shared" si="142"/>
        <v>0</v>
      </c>
      <c r="BL92" s="260">
        <f t="shared" si="143"/>
        <v>0</v>
      </c>
      <c r="BM92" s="260">
        <f t="shared" si="144"/>
        <v>1</v>
      </c>
      <c r="BN92" s="259">
        <v>0</v>
      </c>
      <c r="BO92" s="260">
        <v>1</v>
      </c>
      <c r="BP92" s="261">
        <v>0</v>
      </c>
      <c r="BQ92" s="259" t="s">
        <v>346</v>
      </c>
      <c r="BR92" s="260" t="s">
        <v>347</v>
      </c>
      <c r="BS92" s="260" t="s">
        <v>930</v>
      </c>
      <c r="BT92" s="260">
        <v>71</v>
      </c>
      <c r="BU92" s="260" t="s">
        <v>1091</v>
      </c>
      <c r="BV92" s="260">
        <v>11</v>
      </c>
      <c r="BW92" s="260" t="s">
        <v>26</v>
      </c>
      <c r="BX92" s="261" t="s">
        <v>685</v>
      </c>
      <c r="BY92" s="259">
        <f>VLOOKUP(BW92,PERT_NAT_EQB_2018!$B$4:$G$35,6,FALSE)</f>
        <v>1</v>
      </c>
      <c r="BZ92" s="260">
        <f>VLOOKUP(BW92,PERT_NAT_EQB_2018!$B$4:$G$35,3,FALSE)</f>
        <v>1</v>
      </c>
      <c r="CA92" s="260">
        <f>VLOOKUP(BW92,PERT_NAT_EQB_2018!$B$4:$G$35,4,FALSE)</f>
        <v>0</v>
      </c>
      <c r="CB92" s="260">
        <f>VLOOKUP(BW92,PERT_NAT_EQB_2018!$B$4:$G$35,5,FALSE)</f>
        <v>0</v>
      </c>
      <c r="CC92" s="260">
        <f>VLOOKUP(BW92,PERT_NAT_EQB_2018!$B$4:$G$35,2,FALSE)</f>
        <v>1</v>
      </c>
      <c r="CD92" s="259">
        <v>0</v>
      </c>
      <c r="CE92" s="260">
        <f>VLOOKUP(BQ92,CARACT_PE!$A$1:$N$145,COLUMN(CARACT_PE!N:N),FALSE)</f>
        <v>316</v>
      </c>
      <c r="CF92" s="260">
        <v>2.6</v>
      </c>
      <c r="CG92" s="259">
        <f>VLOOKUP(BX92,PERT_NAT_EQB_2021!$B$4:$G$81,6,FALSE)</f>
        <v>1</v>
      </c>
      <c r="CH92" s="260">
        <f>VLOOKUP(BX92,PERT_NAT_EQB_2021!$B$4:$G$81,3,FALSE)</f>
        <v>1</v>
      </c>
      <c r="CI92" s="260">
        <f>VLOOKUP(BX92,PERT_NAT_EQB_2021!$B$4:$G$81,4,FALSE)</f>
        <v>1</v>
      </c>
      <c r="CJ92" s="260">
        <f>VLOOKUP(BX92,PERT_NAT_EQB_2021!$B$4:$G$81,5,FALSE)</f>
        <v>1</v>
      </c>
      <c r="CK92" s="260">
        <f>VLOOKUP(BX92,PERT_NAT_EQB_2021!$B$4:$G$81,2,FALSE)</f>
        <v>1</v>
      </c>
      <c r="CL92" s="259">
        <f t="shared" si="145"/>
        <v>1</v>
      </c>
      <c r="CM92" s="260">
        <f t="shared" si="168"/>
        <v>1</v>
      </c>
      <c r="CN92" s="260">
        <f t="shared" si="157"/>
        <v>0</v>
      </c>
      <c r="CO92" s="260">
        <f t="shared" si="158"/>
        <v>0</v>
      </c>
      <c r="CP92" s="260">
        <f t="shared" si="146"/>
        <v>1</v>
      </c>
      <c r="CQ92" s="260" t="s">
        <v>1035</v>
      </c>
      <c r="CR92" s="262">
        <v>3</v>
      </c>
      <c r="CS92" s="263">
        <v>1</v>
      </c>
      <c r="CT92" s="262">
        <v>0</v>
      </c>
      <c r="CU92" s="264">
        <v>1</v>
      </c>
      <c r="CV92" s="264">
        <v>1</v>
      </c>
      <c r="CW92" s="263"/>
      <c r="CX92" s="262">
        <v>1</v>
      </c>
      <c r="CY92" s="264" t="str">
        <f t="shared" si="147"/>
        <v/>
      </c>
      <c r="CZ92" s="264">
        <v>1</v>
      </c>
      <c r="DA92" s="264">
        <v>1</v>
      </c>
      <c r="DB92" s="264"/>
      <c r="DC92" s="264"/>
      <c r="DD92" s="264">
        <v>1</v>
      </c>
      <c r="DE92" s="264">
        <v>1</v>
      </c>
      <c r="DF92" s="264"/>
      <c r="DG92" s="264"/>
      <c r="DH92" s="262"/>
      <c r="DI92" s="264" t="str">
        <f t="shared" si="148"/>
        <v/>
      </c>
      <c r="DJ92" s="264"/>
      <c r="DK92" s="264"/>
      <c r="DL92" s="264"/>
      <c r="DM92" s="264"/>
      <c r="DN92" s="264"/>
      <c r="DO92" s="264"/>
      <c r="DP92" s="264"/>
      <c r="DQ92" s="264"/>
      <c r="DR92" s="262"/>
      <c r="DS92" s="264" t="str">
        <f t="shared" si="151"/>
        <v/>
      </c>
      <c r="DT92" s="264"/>
      <c r="DU92" s="264"/>
      <c r="DV92" s="264"/>
      <c r="DW92" s="264"/>
      <c r="DX92" s="264"/>
      <c r="DY92" s="264"/>
      <c r="DZ92" s="264"/>
      <c r="EA92" s="264"/>
      <c r="EB92" s="262">
        <v>1</v>
      </c>
      <c r="EC92" s="264" t="str">
        <f t="shared" si="169"/>
        <v/>
      </c>
      <c r="ED92" s="264">
        <v>1</v>
      </c>
      <c r="EE92" s="264"/>
      <c r="EF92" s="264"/>
      <c r="EG92" s="264"/>
      <c r="EH92" s="264">
        <v>1</v>
      </c>
      <c r="EI92" s="264"/>
      <c r="EJ92" s="264"/>
      <c r="EK92" s="264"/>
      <c r="EL92" s="262"/>
      <c r="EM92" s="264" t="str">
        <f t="shared" si="112"/>
        <v/>
      </c>
      <c r="EN92" s="264"/>
      <c r="EO92" s="264"/>
      <c r="EP92" s="264"/>
      <c r="EQ92" s="264"/>
      <c r="ER92" s="264"/>
      <c r="ES92" s="264"/>
      <c r="ET92" s="264"/>
      <c r="EU92" s="264"/>
      <c r="EV92" s="262"/>
      <c r="EW92" s="264" t="str">
        <f t="shared" si="159"/>
        <v/>
      </c>
      <c r="EX92" s="264"/>
      <c r="EY92" s="264"/>
      <c r="EZ92" s="264"/>
      <c r="FA92" s="264"/>
      <c r="FB92" s="264"/>
      <c r="FC92" s="264"/>
      <c r="FD92" s="264"/>
      <c r="FE92" s="264"/>
      <c r="FF92" s="265">
        <f t="shared" si="170"/>
        <v>1</v>
      </c>
      <c r="FG92" s="264">
        <f t="shared" si="109"/>
        <v>0</v>
      </c>
      <c r="FH92" s="264">
        <f t="shared" si="171"/>
        <v>0</v>
      </c>
      <c r="FI92" s="264">
        <f t="shared" si="172"/>
        <v>1</v>
      </c>
      <c r="FJ92" s="264">
        <f t="shared" si="160"/>
        <v>0</v>
      </c>
      <c r="FK92" s="264">
        <f t="shared" si="161"/>
        <v>0</v>
      </c>
      <c r="FL92" s="264">
        <v>2</v>
      </c>
      <c r="FM92" s="264">
        <v>2</v>
      </c>
      <c r="FN92" s="264">
        <v>1</v>
      </c>
      <c r="FO92" s="264">
        <v>0</v>
      </c>
      <c r="FP92" s="264">
        <v>0</v>
      </c>
      <c r="FQ92" s="264">
        <v>2</v>
      </c>
      <c r="FR92" s="264">
        <v>1</v>
      </c>
      <c r="FS92" s="264">
        <v>1</v>
      </c>
      <c r="FT92" s="264"/>
      <c r="FU92" s="264"/>
      <c r="FV92" s="264"/>
      <c r="FW92" s="264"/>
      <c r="FX92" s="264"/>
      <c r="FY92" s="264"/>
      <c r="FZ92" s="264">
        <f t="shared" si="162"/>
        <v>2</v>
      </c>
      <c r="GA92" s="264">
        <f t="shared" si="163"/>
        <v>0</v>
      </c>
      <c r="GB92" s="264">
        <f t="shared" si="164"/>
        <v>1</v>
      </c>
      <c r="GC92" s="264">
        <f t="shared" si="165"/>
        <v>0</v>
      </c>
      <c r="GD92" s="264">
        <f t="shared" si="166"/>
        <v>0</v>
      </c>
      <c r="GE92" s="264">
        <f t="shared" si="167"/>
        <v>2</v>
      </c>
      <c r="GF92" s="264">
        <f t="shared" si="154"/>
        <v>1</v>
      </c>
      <c r="GG92" s="264">
        <f t="shared" si="155"/>
        <v>0</v>
      </c>
      <c r="GH92" s="264">
        <f t="shared" si="156"/>
        <v>0</v>
      </c>
      <c r="GI92" s="78"/>
      <c r="GJ92" s="78"/>
      <c r="GK92" s="75" t="s">
        <v>952</v>
      </c>
      <c r="GL92" s="259">
        <v>4</v>
      </c>
      <c r="GM92" s="260">
        <v>1</v>
      </c>
      <c r="GN92" s="260">
        <v>1</v>
      </c>
      <c r="GO92" s="260">
        <v>1</v>
      </c>
      <c r="GP92" s="260">
        <v>1</v>
      </c>
      <c r="GQ92" s="260">
        <v>1</v>
      </c>
      <c r="GR92" s="260">
        <v>1</v>
      </c>
      <c r="GS92" s="260">
        <v>1</v>
      </c>
      <c r="GZ92" s="260" t="str">
        <f>VLOOKUP(BQ92,CARACT_PE!$A$2:$H$145,8,0)</f>
        <v>MEFM</v>
      </c>
    </row>
    <row r="93" spans="1:208" s="260" customFormat="1" ht="12.75" customHeight="1" x14ac:dyDescent="0.2">
      <c r="A93" s="259">
        <v>0</v>
      </c>
      <c r="B93" s="260">
        <v>0</v>
      </c>
      <c r="C93" s="260">
        <v>0</v>
      </c>
      <c r="D93" s="260">
        <v>0</v>
      </c>
      <c r="E93" s="260">
        <v>0</v>
      </c>
      <c r="F93" s="260">
        <v>0</v>
      </c>
      <c r="G93" s="260">
        <v>0</v>
      </c>
      <c r="H93" s="260">
        <v>1</v>
      </c>
      <c r="I93" s="260">
        <v>0</v>
      </c>
      <c r="J93" s="260">
        <v>1</v>
      </c>
      <c r="K93" s="260">
        <v>1</v>
      </c>
      <c r="L93" s="260">
        <v>0</v>
      </c>
      <c r="M93" s="260">
        <v>1</v>
      </c>
      <c r="N93" s="260">
        <v>1</v>
      </c>
      <c r="O93" s="260">
        <v>0</v>
      </c>
      <c r="P93" s="260">
        <v>0</v>
      </c>
      <c r="Q93" s="260">
        <v>0</v>
      </c>
      <c r="R93" s="260">
        <v>0</v>
      </c>
      <c r="S93" s="260">
        <v>0</v>
      </c>
      <c r="T93" s="260">
        <v>0</v>
      </c>
      <c r="U93" s="260">
        <v>0</v>
      </c>
      <c r="V93" s="260">
        <v>0</v>
      </c>
      <c r="W93" s="260">
        <v>0</v>
      </c>
      <c r="X93" s="260">
        <v>0</v>
      </c>
      <c r="Y93" s="260">
        <v>0</v>
      </c>
      <c r="Z93" s="260">
        <v>0</v>
      </c>
      <c r="AA93" s="260">
        <v>0</v>
      </c>
      <c r="AB93" s="260">
        <v>0</v>
      </c>
      <c r="AC93" s="260">
        <v>0</v>
      </c>
      <c r="AD93" s="260">
        <v>0</v>
      </c>
      <c r="AE93" s="260">
        <v>0</v>
      </c>
      <c r="AF93" s="260">
        <v>0</v>
      </c>
      <c r="AG93" s="260">
        <v>0</v>
      </c>
      <c r="AH93" s="260">
        <v>0</v>
      </c>
      <c r="AI93" s="260">
        <v>0</v>
      </c>
      <c r="AJ93" s="260">
        <v>1</v>
      </c>
      <c r="AK93" s="260">
        <v>0</v>
      </c>
      <c r="AL93" s="260">
        <v>1</v>
      </c>
      <c r="AM93" s="260">
        <v>1</v>
      </c>
      <c r="AN93" s="260">
        <v>1</v>
      </c>
      <c r="AO93" s="260">
        <v>0</v>
      </c>
      <c r="AP93" s="261">
        <v>1</v>
      </c>
      <c r="AQ93" s="260">
        <f t="shared" si="122"/>
        <v>0</v>
      </c>
      <c r="AR93" s="260">
        <f t="shared" si="123"/>
        <v>1</v>
      </c>
      <c r="AS93" s="260">
        <f t="shared" si="124"/>
        <v>0</v>
      </c>
      <c r="AT93" s="260">
        <f t="shared" si="125"/>
        <v>0</v>
      </c>
      <c r="AU93" s="260">
        <f t="shared" si="126"/>
        <v>0</v>
      </c>
      <c r="AV93" s="260">
        <f t="shared" si="127"/>
        <v>1</v>
      </c>
      <c r="AW93" s="259">
        <f t="shared" si="128"/>
        <v>1</v>
      </c>
      <c r="AX93" s="260">
        <f t="shared" si="129"/>
        <v>0</v>
      </c>
      <c r="AY93" s="260">
        <f t="shared" si="130"/>
        <v>1</v>
      </c>
      <c r="AZ93" s="260">
        <f t="shared" si="131"/>
        <v>1</v>
      </c>
      <c r="BA93" s="260">
        <f t="shared" si="132"/>
        <v>1</v>
      </c>
      <c r="BB93" s="260">
        <f t="shared" si="133"/>
        <v>0</v>
      </c>
      <c r="BC93" s="261">
        <f t="shared" si="134"/>
        <v>1</v>
      </c>
      <c r="BD93" s="259">
        <f t="shared" si="135"/>
        <v>1</v>
      </c>
      <c r="BE93" s="260">
        <f t="shared" si="136"/>
        <v>1</v>
      </c>
      <c r="BF93" s="261">
        <f t="shared" si="137"/>
        <v>5</v>
      </c>
      <c r="BG93" s="260">
        <f t="shared" si="138"/>
        <v>2</v>
      </c>
      <c r="BH93" s="260">
        <f t="shared" si="139"/>
        <v>0</v>
      </c>
      <c r="BI93" s="260">
        <f t="shared" si="140"/>
        <v>2</v>
      </c>
      <c r="BJ93" s="260">
        <f t="shared" si="141"/>
        <v>2</v>
      </c>
      <c r="BK93" s="260">
        <f t="shared" si="142"/>
        <v>1</v>
      </c>
      <c r="BL93" s="260">
        <f t="shared" si="143"/>
        <v>1</v>
      </c>
      <c r="BM93" s="260">
        <f t="shared" si="144"/>
        <v>2</v>
      </c>
      <c r="BN93" s="259">
        <v>0</v>
      </c>
      <c r="BO93" s="260">
        <v>0</v>
      </c>
      <c r="BP93" s="261">
        <v>1</v>
      </c>
      <c r="BQ93" s="259" t="s">
        <v>349</v>
      </c>
      <c r="BR93" s="260" t="s">
        <v>350</v>
      </c>
      <c r="BS93" s="260" t="s">
        <v>931</v>
      </c>
      <c r="BT93" s="260">
        <v>72</v>
      </c>
      <c r="BU93" s="260" t="s">
        <v>1101</v>
      </c>
      <c r="BV93" s="260">
        <v>9</v>
      </c>
      <c r="BW93" s="260" t="s">
        <v>133</v>
      </c>
      <c r="BX93" s="261" t="s">
        <v>664</v>
      </c>
      <c r="BY93" s="259">
        <f>VLOOKUP(BW93,PERT_NAT_EQB_2018!$B$4:$G$35,6,FALSE)</f>
        <v>1</v>
      </c>
      <c r="BZ93" s="260">
        <f>VLOOKUP(BW93,PERT_NAT_EQB_2018!$B$4:$G$35,3,FALSE)</f>
        <v>1</v>
      </c>
      <c r="CA93" s="260">
        <f>VLOOKUP(BW93,PERT_NAT_EQB_2018!$B$4:$G$35,4,FALSE)</f>
        <v>1</v>
      </c>
      <c r="CB93" s="260">
        <f>VLOOKUP(BW93,PERT_NAT_EQB_2018!$B$4:$G$35,5,FALSE)</f>
        <v>1</v>
      </c>
      <c r="CC93" s="260">
        <f>VLOOKUP(BW93,PERT_NAT_EQB_2018!$B$4:$G$35,2,FALSE)</f>
        <v>1</v>
      </c>
      <c r="CD93" s="259">
        <v>0</v>
      </c>
      <c r="CE93" s="260">
        <f>VLOOKUP(BQ93,CARACT_PE!$A$1:$N$145,COLUMN(CARACT_PE!N:N),FALSE)</f>
        <v>50</v>
      </c>
      <c r="CF93" s="260">
        <v>0</v>
      </c>
      <c r="CG93" s="259">
        <f>VLOOKUP(BX93,PERT_NAT_EQB_2021!$B$4:$G$81,6,FALSE)</f>
        <v>1</v>
      </c>
      <c r="CH93" s="260">
        <f>VLOOKUP(BX93,PERT_NAT_EQB_2021!$B$4:$G$81,3,FALSE)</f>
        <v>1</v>
      </c>
      <c r="CI93" s="260">
        <f>VLOOKUP(BX93,PERT_NAT_EQB_2021!$B$4:$G$81,4,FALSE)</f>
        <v>1</v>
      </c>
      <c r="CJ93" s="260">
        <f>VLOOKUP(BX93,PERT_NAT_EQB_2021!$B$4:$G$81,5,FALSE)</f>
        <v>1</v>
      </c>
      <c r="CK93" s="260">
        <f>VLOOKUP(BX93,PERT_NAT_EQB_2021!$B$4:$G$81,2,FALSE)</f>
        <v>1</v>
      </c>
      <c r="CL93" s="259">
        <f t="shared" si="145"/>
        <v>1</v>
      </c>
      <c r="CM93" s="260">
        <f t="shared" si="168"/>
        <v>1</v>
      </c>
      <c r="CN93" s="260">
        <f t="shared" si="157"/>
        <v>1</v>
      </c>
      <c r="CO93" s="260">
        <f t="shared" si="158"/>
        <v>1</v>
      </c>
      <c r="CP93" s="260">
        <f t="shared" si="146"/>
        <v>1</v>
      </c>
      <c r="CR93" s="262">
        <v>3</v>
      </c>
      <c r="CS93" s="263">
        <v>1</v>
      </c>
      <c r="CT93" s="262">
        <v>0</v>
      </c>
      <c r="CU93" s="264">
        <v>1</v>
      </c>
      <c r="CV93" s="264">
        <v>1</v>
      </c>
      <c r="CW93" s="263"/>
      <c r="CX93" s="262"/>
      <c r="CY93" s="264" t="str">
        <f t="shared" si="147"/>
        <v/>
      </c>
      <c r="CZ93" s="264"/>
      <c r="DA93" s="264"/>
      <c r="DB93" s="264"/>
      <c r="DC93" s="264"/>
      <c r="DD93" s="264"/>
      <c r="DE93" s="264"/>
      <c r="DF93" s="264"/>
      <c r="DG93" s="264"/>
      <c r="DH93" s="262"/>
      <c r="DI93" s="264" t="str">
        <f t="shared" si="148"/>
        <v/>
      </c>
      <c r="DJ93" s="264"/>
      <c r="DK93" s="264"/>
      <c r="DL93" s="264"/>
      <c r="DM93" s="264"/>
      <c r="DN93" s="264"/>
      <c r="DO93" s="264"/>
      <c r="DP93" s="264"/>
      <c r="DQ93" s="264"/>
      <c r="DR93" s="262">
        <v>1</v>
      </c>
      <c r="DS93" s="264" t="str">
        <f t="shared" si="151"/>
        <v/>
      </c>
      <c r="DT93" s="264">
        <v>1</v>
      </c>
      <c r="DU93" s="264"/>
      <c r="DV93" s="264">
        <v>1</v>
      </c>
      <c r="DW93" s="264">
        <v>1</v>
      </c>
      <c r="DX93" s="264">
        <v>1</v>
      </c>
      <c r="DY93" s="264"/>
      <c r="DZ93" s="264"/>
      <c r="EA93" s="264"/>
      <c r="EB93" s="262"/>
      <c r="EC93" s="264" t="str">
        <f t="shared" si="169"/>
        <v/>
      </c>
      <c r="ED93" s="264"/>
      <c r="EE93" s="264"/>
      <c r="EF93" s="264"/>
      <c r="EG93" s="264"/>
      <c r="EH93" s="264"/>
      <c r="EI93" s="264"/>
      <c r="EJ93" s="264"/>
      <c r="EK93" s="264"/>
      <c r="EL93" s="262"/>
      <c r="EM93" s="264" t="str">
        <f t="shared" si="112"/>
        <v/>
      </c>
      <c r="EN93" s="264"/>
      <c r="EO93" s="264"/>
      <c r="EP93" s="264"/>
      <c r="EQ93" s="264"/>
      <c r="ER93" s="264"/>
      <c r="ES93" s="264"/>
      <c r="ET93" s="264"/>
      <c r="EU93" s="264"/>
      <c r="EV93" s="262">
        <v>1</v>
      </c>
      <c r="EW93" s="264" t="str">
        <f t="shared" si="159"/>
        <v/>
      </c>
      <c r="EX93" s="264">
        <v>1</v>
      </c>
      <c r="EY93" s="264"/>
      <c r="EZ93" s="264">
        <v>1</v>
      </c>
      <c r="FA93" s="264">
        <v>1</v>
      </c>
      <c r="FB93" s="264">
        <v>1</v>
      </c>
      <c r="FC93" s="264"/>
      <c r="FD93" s="264"/>
      <c r="FE93" s="264"/>
      <c r="FF93" s="265">
        <f t="shared" si="170"/>
        <v>0</v>
      </c>
      <c r="FG93" s="264">
        <f t="shared" si="109"/>
        <v>0</v>
      </c>
      <c r="FH93" s="264">
        <f t="shared" si="171"/>
        <v>1</v>
      </c>
      <c r="FI93" s="264">
        <f t="shared" si="172"/>
        <v>0</v>
      </c>
      <c r="FJ93" s="264">
        <f t="shared" si="160"/>
        <v>1</v>
      </c>
      <c r="FK93" s="264">
        <f t="shared" si="161"/>
        <v>1</v>
      </c>
      <c r="FL93" s="264">
        <v>2</v>
      </c>
      <c r="FM93" s="264">
        <v>2</v>
      </c>
      <c r="FN93" s="264">
        <v>1</v>
      </c>
      <c r="FO93" s="264">
        <v>2</v>
      </c>
      <c r="FP93" s="264">
        <v>2</v>
      </c>
      <c r="FQ93" s="264">
        <v>2</v>
      </c>
      <c r="FR93" s="264">
        <v>1</v>
      </c>
      <c r="FS93" s="264">
        <v>1</v>
      </c>
      <c r="FT93" s="264"/>
      <c r="FU93" s="264"/>
      <c r="FV93" s="264"/>
      <c r="FW93" s="264"/>
      <c r="FX93" s="264"/>
      <c r="FY93" s="264"/>
      <c r="FZ93" s="264">
        <f t="shared" si="162"/>
        <v>2</v>
      </c>
      <c r="GA93" s="264">
        <f t="shared" si="163"/>
        <v>0</v>
      </c>
      <c r="GB93" s="264">
        <f t="shared" si="164"/>
        <v>0</v>
      </c>
      <c r="GC93" s="264">
        <f t="shared" si="165"/>
        <v>2</v>
      </c>
      <c r="GD93" s="264">
        <f t="shared" si="166"/>
        <v>2</v>
      </c>
      <c r="GE93" s="264">
        <f t="shared" si="167"/>
        <v>2</v>
      </c>
      <c r="GF93" s="264">
        <f t="shared" si="154"/>
        <v>0</v>
      </c>
      <c r="GG93" s="264">
        <f t="shared" si="155"/>
        <v>0</v>
      </c>
      <c r="GH93" s="264">
        <f t="shared" si="156"/>
        <v>0</v>
      </c>
      <c r="GI93" s="78"/>
      <c r="GJ93" s="78"/>
      <c r="GK93" s="75"/>
      <c r="GL93" s="259">
        <v>4</v>
      </c>
      <c r="GM93" s="260">
        <v>1</v>
      </c>
      <c r="GN93" s="260">
        <v>1</v>
      </c>
      <c r="GO93" s="260">
        <v>1</v>
      </c>
      <c r="GP93" s="260">
        <v>1</v>
      </c>
      <c r="GQ93" s="260">
        <v>1</v>
      </c>
      <c r="GR93" s="260">
        <v>1</v>
      </c>
      <c r="GS93" s="260">
        <v>1</v>
      </c>
      <c r="GZ93" s="260" t="str">
        <f>VLOOKUP(BQ93,CARACT_PE!$A$2:$H$145,8,0)</f>
        <v>MEN</v>
      </c>
    </row>
    <row r="94" spans="1:208" s="260" customFormat="1" ht="12.75" customHeight="1" x14ac:dyDescent="0.2">
      <c r="A94" s="259">
        <v>0</v>
      </c>
      <c r="B94" s="260">
        <v>0</v>
      </c>
      <c r="C94" s="260">
        <v>0</v>
      </c>
      <c r="D94" s="260">
        <v>0</v>
      </c>
      <c r="E94" s="260">
        <v>0</v>
      </c>
      <c r="F94" s="260">
        <v>0</v>
      </c>
      <c r="G94" s="260">
        <v>0</v>
      </c>
      <c r="H94" s="260">
        <v>0</v>
      </c>
      <c r="I94" s="260">
        <v>0</v>
      </c>
      <c r="J94" s="260">
        <v>0</v>
      </c>
      <c r="K94" s="260">
        <v>0</v>
      </c>
      <c r="L94" s="260">
        <v>0</v>
      </c>
      <c r="M94" s="260">
        <v>0</v>
      </c>
      <c r="N94" s="260">
        <v>0</v>
      </c>
      <c r="O94" s="260">
        <v>0</v>
      </c>
      <c r="P94" s="260">
        <v>0</v>
      </c>
      <c r="Q94" s="260">
        <v>0</v>
      </c>
      <c r="R94" s="260">
        <v>0</v>
      </c>
      <c r="S94" s="260">
        <v>0</v>
      </c>
      <c r="T94" s="260">
        <v>0</v>
      </c>
      <c r="U94" s="260">
        <v>0</v>
      </c>
      <c r="V94" s="260">
        <v>0</v>
      </c>
      <c r="W94" s="260">
        <v>0</v>
      </c>
      <c r="X94" s="260">
        <v>0</v>
      </c>
      <c r="Y94" s="260">
        <v>0</v>
      </c>
      <c r="Z94" s="260">
        <v>0</v>
      </c>
      <c r="AA94" s="260">
        <v>0</v>
      </c>
      <c r="AB94" s="260">
        <v>0</v>
      </c>
      <c r="AC94" s="260">
        <v>1</v>
      </c>
      <c r="AD94" s="260">
        <v>0</v>
      </c>
      <c r="AE94" s="260">
        <v>0</v>
      </c>
      <c r="AF94" s="260">
        <v>0</v>
      </c>
      <c r="AG94" s="260">
        <v>0</v>
      </c>
      <c r="AH94" s="260">
        <v>0</v>
      </c>
      <c r="AI94" s="260">
        <v>0</v>
      </c>
      <c r="AJ94" s="260">
        <v>0</v>
      </c>
      <c r="AK94" s="260">
        <v>0</v>
      </c>
      <c r="AL94" s="260">
        <v>0</v>
      </c>
      <c r="AM94" s="260">
        <v>0</v>
      </c>
      <c r="AN94" s="260">
        <v>0</v>
      </c>
      <c r="AO94" s="260">
        <v>0</v>
      </c>
      <c r="AP94" s="261">
        <v>0</v>
      </c>
      <c r="AQ94" s="260">
        <f t="shared" si="122"/>
        <v>0</v>
      </c>
      <c r="AR94" s="260">
        <f t="shared" si="123"/>
        <v>0</v>
      </c>
      <c r="AS94" s="260">
        <f t="shared" si="124"/>
        <v>0</v>
      </c>
      <c r="AT94" s="260">
        <f t="shared" si="125"/>
        <v>0</v>
      </c>
      <c r="AU94" s="260">
        <f t="shared" si="126"/>
        <v>1</v>
      </c>
      <c r="AV94" s="260">
        <f t="shared" si="127"/>
        <v>0</v>
      </c>
      <c r="AW94" s="259">
        <f t="shared" si="128"/>
        <v>1</v>
      </c>
      <c r="AX94" s="260">
        <f t="shared" si="129"/>
        <v>0</v>
      </c>
      <c r="AY94" s="260">
        <f t="shared" si="130"/>
        <v>0</v>
      </c>
      <c r="AZ94" s="260">
        <f t="shared" si="131"/>
        <v>0</v>
      </c>
      <c r="BA94" s="260">
        <f t="shared" si="132"/>
        <v>0</v>
      </c>
      <c r="BB94" s="260">
        <f t="shared" si="133"/>
        <v>0</v>
      </c>
      <c r="BC94" s="261">
        <f t="shared" si="134"/>
        <v>0</v>
      </c>
      <c r="BD94" s="259">
        <f t="shared" si="135"/>
        <v>1</v>
      </c>
      <c r="BE94" s="260">
        <f t="shared" si="136"/>
        <v>1</v>
      </c>
      <c r="BF94" s="261">
        <f t="shared" si="137"/>
        <v>1</v>
      </c>
      <c r="BG94" s="260">
        <f t="shared" si="138"/>
        <v>1</v>
      </c>
      <c r="BH94" s="260">
        <f t="shared" si="139"/>
        <v>0</v>
      </c>
      <c r="BI94" s="260">
        <f t="shared" si="140"/>
        <v>0</v>
      </c>
      <c r="BJ94" s="260">
        <f t="shared" si="141"/>
        <v>0</v>
      </c>
      <c r="BK94" s="260">
        <f t="shared" si="142"/>
        <v>0</v>
      </c>
      <c r="BL94" s="260">
        <f t="shared" si="143"/>
        <v>0</v>
      </c>
      <c r="BM94" s="260">
        <f t="shared" si="144"/>
        <v>0</v>
      </c>
      <c r="BN94" s="259">
        <v>1</v>
      </c>
      <c r="BO94" s="260">
        <v>1</v>
      </c>
      <c r="BP94" s="261">
        <v>0</v>
      </c>
      <c r="BQ94" s="259" t="s">
        <v>351</v>
      </c>
      <c r="BR94" s="260" t="s">
        <v>352</v>
      </c>
      <c r="BS94" s="260" t="s">
        <v>932</v>
      </c>
      <c r="BT94" s="260">
        <v>79</v>
      </c>
      <c r="BU94" s="260" t="s">
        <v>1094</v>
      </c>
      <c r="BV94" s="260">
        <v>10</v>
      </c>
      <c r="BW94" s="260" t="s">
        <v>70</v>
      </c>
      <c r="BX94" s="261" t="s">
        <v>668</v>
      </c>
      <c r="BY94" s="259">
        <f>VLOOKUP(BW94,PERT_NAT_EQB_2018!$B$4:$G$35,6,FALSE)</f>
        <v>1</v>
      </c>
      <c r="BZ94" s="260">
        <f>VLOOKUP(BW94,PERT_NAT_EQB_2018!$B$4:$G$35,3,FALSE)</f>
        <v>1</v>
      </c>
      <c r="CA94" s="260">
        <f>VLOOKUP(BW94,PERT_NAT_EQB_2018!$B$4:$G$35,4,FALSE)</f>
        <v>1</v>
      </c>
      <c r="CB94" s="260">
        <f>VLOOKUP(BW94,PERT_NAT_EQB_2018!$B$4:$G$35,5,FALSE)</f>
        <v>1</v>
      </c>
      <c r="CC94" s="260">
        <f>VLOOKUP(BW94,PERT_NAT_EQB_2018!$B$4:$G$35,2,FALSE)</f>
        <v>1</v>
      </c>
      <c r="CD94" s="259">
        <v>0</v>
      </c>
      <c r="CE94" s="260">
        <f>VLOOKUP(BQ94,CARACT_PE!$A$1:$N$145,COLUMN(CARACT_PE!N:N),FALSE)</f>
        <v>117</v>
      </c>
      <c r="CF94" s="260">
        <v>7.5</v>
      </c>
      <c r="CG94" s="259">
        <f>VLOOKUP(BX94,PERT_NAT_EQB_2021!$B$4:$G$81,6,FALSE)</f>
        <v>1</v>
      </c>
      <c r="CH94" s="260">
        <f>VLOOKUP(BX94,PERT_NAT_EQB_2021!$B$4:$G$81,3,FALSE)</f>
        <v>1</v>
      </c>
      <c r="CI94" s="260">
        <f>VLOOKUP(BX94,PERT_NAT_EQB_2021!$B$4:$G$81,4,FALSE)</f>
        <v>1</v>
      </c>
      <c r="CJ94" s="260">
        <f>VLOOKUP(BX94,PERT_NAT_EQB_2021!$B$4:$G$81,5,FALSE)</f>
        <v>1</v>
      </c>
      <c r="CK94" s="260">
        <f>VLOOKUP(BX94,PERT_NAT_EQB_2021!$B$4:$G$81,2,FALSE)</f>
        <v>1</v>
      </c>
      <c r="CL94" s="259">
        <f t="shared" si="145"/>
        <v>1</v>
      </c>
      <c r="CM94" s="260">
        <f t="shared" si="168"/>
        <v>1</v>
      </c>
      <c r="CN94" s="260">
        <f t="shared" si="157"/>
        <v>0</v>
      </c>
      <c r="CO94" s="260">
        <f t="shared" si="158"/>
        <v>0</v>
      </c>
      <c r="CP94" s="260">
        <f t="shared" si="146"/>
        <v>1</v>
      </c>
      <c r="CQ94" s="260" t="s">
        <v>1035</v>
      </c>
      <c r="CR94" s="262">
        <v>4</v>
      </c>
      <c r="CS94" s="263">
        <v>1</v>
      </c>
      <c r="CT94" s="262">
        <v>1</v>
      </c>
      <c r="CU94" s="264">
        <v>1</v>
      </c>
      <c r="CV94" s="264"/>
      <c r="CW94" s="263"/>
      <c r="CX94" s="262"/>
      <c r="CY94" s="264" t="str">
        <f t="shared" si="147"/>
        <v/>
      </c>
      <c r="CZ94" s="264"/>
      <c r="DA94" s="264"/>
      <c r="DB94" s="264"/>
      <c r="DC94" s="264"/>
      <c r="DD94" s="264"/>
      <c r="DE94" s="264"/>
      <c r="DF94" s="264"/>
      <c r="DG94" s="264"/>
      <c r="DH94" s="262">
        <v>1</v>
      </c>
      <c r="DI94" s="264">
        <f t="shared" si="148"/>
        <v>1</v>
      </c>
      <c r="DJ94" s="264">
        <v>1</v>
      </c>
      <c r="DK94" s="264"/>
      <c r="DL94" s="264"/>
      <c r="DM94" s="264"/>
      <c r="DN94" s="264">
        <v>1</v>
      </c>
      <c r="DO94" s="264"/>
      <c r="DP94" s="264"/>
      <c r="DQ94" s="264">
        <v>1</v>
      </c>
      <c r="DR94" s="262"/>
      <c r="DS94" s="264" t="str">
        <f t="shared" si="151"/>
        <v/>
      </c>
      <c r="DT94" s="264"/>
      <c r="DU94" s="264"/>
      <c r="DV94" s="264"/>
      <c r="DW94" s="264"/>
      <c r="DX94" s="264"/>
      <c r="DY94" s="264"/>
      <c r="DZ94" s="264"/>
      <c r="EA94" s="264"/>
      <c r="EB94" s="262"/>
      <c r="EC94" s="264" t="str">
        <f t="shared" si="169"/>
        <v/>
      </c>
      <c r="ED94" s="264"/>
      <c r="EE94" s="264"/>
      <c r="EF94" s="264"/>
      <c r="EG94" s="264"/>
      <c r="EH94" s="264"/>
      <c r="EI94" s="264"/>
      <c r="EJ94" s="264"/>
      <c r="EK94" s="264"/>
      <c r="EL94" s="262">
        <v>1</v>
      </c>
      <c r="EM94" s="264">
        <f t="shared" si="112"/>
        <v>1</v>
      </c>
      <c r="EN94" s="264">
        <v>1</v>
      </c>
      <c r="EO94" s="264"/>
      <c r="EP94" s="264"/>
      <c r="EQ94" s="264"/>
      <c r="ER94" s="264">
        <v>1</v>
      </c>
      <c r="ES94" s="264">
        <v>1</v>
      </c>
      <c r="ET94" s="264">
        <v>1</v>
      </c>
      <c r="EU94" s="264"/>
      <c r="EV94" s="262"/>
      <c r="EW94" s="264" t="str">
        <f t="shared" si="159"/>
        <v/>
      </c>
      <c r="EX94" s="264"/>
      <c r="EY94" s="264"/>
      <c r="EZ94" s="264"/>
      <c r="FA94" s="264"/>
      <c r="FB94" s="264"/>
      <c r="FC94" s="264"/>
      <c r="FD94" s="264"/>
      <c r="FE94" s="264"/>
      <c r="FF94" s="265">
        <f t="shared" si="170"/>
        <v>0</v>
      </c>
      <c r="FG94" s="264">
        <f t="shared" si="109"/>
        <v>1</v>
      </c>
      <c r="FH94" s="264">
        <f t="shared" si="171"/>
        <v>0</v>
      </c>
      <c r="FI94" s="264">
        <f t="shared" si="172"/>
        <v>0</v>
      </c>
      <c r="FJ94" s="264">
        <f t="shared" si="160"/>
        <v>0</v>
      </c>
      <c r="FK94" s="264">
        <f t="shared" si="161"/>
        <v>0</v>
      </c>
      <c r="FL94" s="264">
        <v>2</v>
      </c>
      <c r="FM94" s="264">
        <v>2</v>
      </c>
      <c r="FN94" s="264">
        <v>1</v>
      </c>
      <c r="FO94" s="264">
        <v>0</v>
      </c>
      <c r="FP94" s="264">
        <v>0</v>
      </c>
      <c r="FQ94" s="264">
        <v>2</v>
      </c>
      <c r="FR94" s="264">
        <v>1</v>
      </c>
      <c r="FS94" s="264">
        <v>1</v>
      </c>
      <c r="FT94" s="264">
        <v>1</v>
      </c>
      <c r="FU94" s="264">
        <v>1</v>
      </c>
      <c r="FV94" s="264"/>
      <c r="FW94" s="264"/>
      <c r="FX94" s="264">
        <v>1</v>
      </c>
      <c r="FY94" s="264">
        <v>1</v>
      </c>
      <c r="FZ94" s="264">
        <f t="shared" si="162"/>
        <v>2</v>
      </c>
      <c r="GA94" s="264">
        <f t="shared" si="163"/>
        <v>2</v>
      </c>
      <c r="GB94" s="264">
        <f t="shared" si="164"/>
        <v>0</v>
      </c>
      <c r="GC94" s="264">
        <f t="shared" si="165"/>
        <v>0</v>
      </c>
      <c r="GD94" s="264">
        <f t="shared" si="166"/>
        <v>0</v>
      </c>
      <c r="GE94" s="264">
        <f t="shared" si="167"/>
        <v>2</v>
      </c>
      <c r="GF94" s="264">
        <f t="shared" si="154"/>
        <v>1</v>
      </c>
      <c r="GG94" s="264">
        <f t="shared" si="155"/>
        <v>1</v>
      </c>
      <c r="GH94" s="264">
        <f t="shared" si="156"/>
        <v>1</v>
      </c>
      <c r="GI94" s="78">
        <v>1</v>
      </c>
      <c r="GJ94" s="78"/>
      <c r="GK94" s="75" t="s">
        <v>1112</v>
      </c>
      <c r="GL94" s="259">
        <v>4</v>
      </c>
      <c r="GM94" s="260">
        <v>1</v>
      </c>
      <c r="GN94" s="260">
        <v>1</v>
      </c>
      <c r="GO94" s="260">
        <v>1</v>
      </c>
      <c r="GP94" s="260">
        <v>1</v>
      </c>
      <c r="GQ94" s="260">
        <v>1</v>
      </c>
      <c r="GR94" s="260">
        <v>1</v>
      </c>
      <c r="GS94" s="260">
        <v>1</v>
      </c>
      <c r="GT94" s="260">
        <v>4</v>
      </c>
      <c r="GU94" s="260">
        <v>4</v>
      </c>
      <c r="GV94" s="260">
        <v>4</v>
      </c>
      <c r="GW94" s="260">
        <v>1</v>
      </c>
      <c r="GX94" s="260">
        <v>4</v>
      </c>
      <c r="GY94" s="260">
        <v>1</v>
      </c>
      <c r="GZ94" s="260" t="str">
        <f>VLOOKUP(BQ94,CARACT_PE!$A$2:$H$145,8,0)</f>
        <v>MEFM</v>
      </c>
    </row>
    <row r="95" spans="1:208" s="260" customFormat="1" ht="12.75" customHeight="1" x14ac:dyDescent="0.2">
      <c r="A95" s="259">
        <v>1</v>
      </c>
      <c r="B95" s="260">
        <v>0</v>
      </c>
      <c r="C95" s="260">
        <v>1</v>
      </c>
      <c r="D95" s="260">
        <v>0</v>
      </c>
      <c r="E95" s="260">
        <v>0</v>
      </c>
      <c r="F95" s="260">
        <v>0</v>
      </c>
      <c r="G95" s="260">
        <v>0</v>
      </c>
      <c r="H95" s="260">
        <v>0</v>
      </c>
      <c r="I95" s="260">
        <v>0</v>
      </c>
      <c r="J95" s="260">
        <v>0</v>
      </c>
      <c r="K95" s="260">
        <v>0</v>
      </c>
      <c r="L95" s="260">
        <v>0</v>
      </c>
      <c r="M95" s="260">
        <v>0</v>
      </c>
      <c r="N95" s="260">
        <v>0</v>
      </c>
      <c r="O95" s="260">
        <v>0</v>
      </c>
      <c r="P95" s="260">
        <v>0</v>
      </c>
      <c r="Q95" s="260">
        <v>0</v>
      </c>
      <c r="R95" s="260">
        <v>0</v>
      </c>
      <c r="S95" s="260">
        <v>0</v>
      </c>
      <c r="T95" s="260">
        <v>0</v>
      </c>
      <c r="U95" s="260">
        <v>0</v>
      </c>
      <c r="V95" s="260">
        <v>1</v>
      </c>
      <c r="W95" s="260">
        <v>0</v>
      </c>
      <c r="X95" s="260">
        <v>0</v>
      </c>
      <c r="Y95" s="260">
        <v>0</v>
      </c>
      <c r="Z95" s="260">
        <v>0</v>
      </c>
      <c r="AA95" s="260">
        <v>0</v>
      </c>
      <c r="AB95" s="260">
        <v>0</v>
      </c>
      <c r="AC95" s="260">
        <v>0</v>
      </c>
      <c r="AD95" s="260">
        <v>0</v>
      </c>
      <c r="AE95" s="260">
        <v>0</v>
      </c>
      <c r="AF95" s="260">
        <v>0</v>
      </c>
      <c r="AG95" s="260">
        <v>0</v>
      </c>
      <c r="AH95" s="260">
        <v>0</v>
      </c>
      <c r="AI95" s="260">
        <v>0</v>
      </c>
      <c r="AJ95" s="260">
        <v>0</v>
      </c>
      <c r="AK95" s="260">
        <v>0</v>
      </c>
      <c r="AL95" s="260">
        <v>0</v>
      </c>
      <c r="AM95" s="260">
        <v>0</v>
      </c>
      <c r="AN95" s="260">
        <v>0</v>
      </c>
      <c r="AO95" s="260">
        <v>0</v>
      </c>
      <c r="AP95" s="261">
        <v>0</v>
      </c>
      <c r="AQ95" s="260">
        <f t="shared" si="122"/>
        <v>1</v>
      </c>
      <c r="AR95" s="260">
        <f t="shared" si="123"/>
        <v>0</v>
      </c>
      <c r="AS95" s="260">
        <f t="shared" si="124"/>
        <v>0</v>
      </c>
      <c r="AT95" s="260">
        <f t="shared" si="125"/>
        <v>1</v>
      </c>
      <c r="AU95" s="260">
        <f t="shared" si="126"/>
        <v>0</v>
      </c>
      <c r="AV95" s="260">
        <f t="shared" si="127"/>
        <v>0</v>
      </c>
      <c r="AW95" s="259">
        <f t="shared" si="128"/>
        <v>1</v>
      </c>
      <c r="AX95" s="260">
        <f t="shared" si="129"/>
        <v>0</v>
      </c>
      <c r="AY95" s="260">
        <f t="shared" si="130"/>
        <v>0</v>
      </c>
      <c r="AZ95" s="260">
        <f t="shared" si="131"/>
        <v>0</v>
      </c>
      <c r="BA95" s="260">
        <f t="shared" si="132"/>
        <v>0</v>
      </c>
      <c r="BB95" s="260">
        <f t="shared" si="133"/>
        <v>0</v>
      </c>
      <c r="BC95" s="261">
        <f t="shared" si="134"/>
        <v>0</v>
      </c>
      <c r="BD95" s="259">
        <f t="shared" si="135"/>
        <v>1</v>
      </c>
      <c r="BE95" s="260">
        <f t="shared" si="136"/>
        <v>1</v>
      </c>
      <c r="BF95" s="261">
        <f t="shared" si="137"/>
        <v>1</v>
      </c>
      <c r="BG95" s="260">
        <f t="shared" si="138"/>
        <v>2</v>
      </c>
      <c r="BH95" s="260">
        <f t="shared" si="139"/>
        <v>0</v>
      </c>
      <c r="BI95" s="260">
        <f t="shared" si="140"/>
        <v>1</v>
      </c>
      <c r="BJ95" s="260">
        <f t="shared" si="141"/>
        <v>0</v>
      </c>
      <c r="BK95" s="260">
        <f t="shared" si="142"/>
        <v>0</v>
      </c>
      <c r="BL95" s="260">
        <f t="shared" si="143"/>
        <v>0</v>
      </c>
      <c r="BM95" s="260">
        <f t="shared" si="144"/>
        <v>0</v>
      </c>
      <c r="BN95" s="259">
        <v>1</v>
      </c>
      <c r="BO95" s="260">
        <v>1</v>
      </c>
      <c r="BP95" s="261">
        <v>0</v>
      </c>
      <c r="BQ95" s="259" t="s">
        <v>354</v>
      </c>
      <c r="BR95" s="260" t="s">
        <v>355</v>
      </c>
      <c r="BS95" s="260" t="s">
        <v>933</v>
      </c>
      <c r="BT95" s="260">
        <v>79</v>
      </c>
      <c r="BU95" s="260" t="s">
        <v>1094</v>
      </c>
      <c r="BV95" s="260">
        <v>10</v>
      </c>
      <c r="BW95" s="260" t="s">
        <v>70</v>
      </c>
      <c r="BX95" s="261" t="s">
        <v>663</v>
      </c>
      <c r="BY95" s="259">
        <f>VLOOKUP(BW95,PERT_NAT_EQB_2018!$B$4:$G$35,6,FALSE)</f>
        <v>1</v>
      </c>
      <c r="BZ95" s="260">
        <f>VLOOKUP(BW95,PERT_NAT_EQB_2018!$B$4:$G$35,3,FALSE)</f>
        <v>1</v>
      </c>
      <c r="CA95" s="260">
        <f>VLOOKUP(BW95,PERT_NAT_EQB_2018!$B$4:$G$35,4,FALSE)</f>
        <v>1</v>
      </c>
      <c r="CB95" s="260">
        <f>VLOOKUP(BW95,PERT_NAT_EQB_2018!$B$4:$G$35,5,FALSE)</f>
        <v>1</v>
      </c>
      <c r="CC95" s="260">
        <f>VLOOKUP(BW95,PERT_NAT_EQB_2018!$B$4:$G$35,2,FALSE)</f>
        <v>1</v>
      </c>
      <c r="CD95" s="259">
        <v>0</v>
      </c>
      <c r="CE95" s="260">
        <f>VLOOKUP(BQ95,CARACT_PE!$A$1:$N$145,COLUMN(CARACT_PE!N:N),FALSE)</f>
        <v>130</v>
      </c>
      <c r="CF95" s="260">
        <v>13.5</v>
      </c>
      <c r="CG95" s="259">
        <f>VLOOKUP(BX95,PERT_NAT_EQB_2021!$B$4:$G$81,6,FALSE)</f>
        <v>1</v>
      </c>
      <c r="CH95" s="260">
        <f>VLOOKUP(BX95,PERT_NAT_EQB_2021!$B$4:$G$81,3,FALSE)</f>
        <v>1</v>
      </c>
      <c r="CI95" s="260">
        <f>VLOOKUP(BX95,PERT_NAT_EQB_2021!$B$4:$G$81,4,FALSE)</f>
        <v>1</v>
      </c>
      <c r="CJ95" s="260">
        <f>VLOOKUP(BX95,PERT_NAT_EQB_2021!$B$4:$G$81,5,FALSE)</f>
        <v>1</v>
      </c>
      <c r="CK95" s="260">
        <f>VLOOKUP(BX95,PERT_NAT_EQB_2021!$B$4:$G$81,2,FALSE)</f>
        <v>1</v>
      </c>
      <c r="CL95" s="259">
        <f t="shared" si="145"/>
        <v>1</v>
      </c>
      <c r="CM95" s="260">
        <f t="shared" si="168"/>
        <v>1</v>
      </c>
      <c r="CN95" s="260">
        <f t="shared" si="157"/>
        <v>0</v>
      </c>
      <c r="CO95" s="260">
        <f t="shared" si="158"/>
        <v>0</v>
      </c>
      <c r="CP95" s="260">
        <f t="shared" si="146"/>
        <v>1</v>
      </c>
      <c r="CQ95" s="260" t="s">
        <v>1035</v>
      </c>
      <c r="CR95" s="262">
        <v>3</v>
      </c>
      <c r="CS95" s="263">
        <v>1</v>
      </c>
      <c r="CT95" s="262">
        <v>1</v>
      </c>
      <c r="CU95" s="264">
        <v>1</v>
      </c>
      <c r="CV95" s="264"/>
      <c r="CW95" s="263"/>
      <c r="CX95" s="262">
        <v>1</v>
      </c>
      <c r="CY95" s="264">
        <f t="shared" si="147"/>
        <v>1</v>
      </c>
      <c r="CZ95" s="264">
        <v>1</v>
      </c>
      <c r="DA95" s="264"/>
      <c r="DB95" s="264"/>
      <c r="DC95" s="264"/>
      <c r="DD95" s="264">
        <v>1</v>
      </c>
      <c r="DE95" s="264"/>
      <c r="DF95" s="264"/>
      <c r="DG95" s="264"/>
      <c r="DH95" s="262"/>
      <c r="DI95" s="264" t="str">
        <f t="shared" si="148"/>
        <v/>
      </c>
      <c r="DJ95" s="264"/>
      <c r="DK95" s="264"/>
      <c r="DL95" s="264"/>
      <c r="DM95" s="264"/>
      <c r="DN95" s="264"/>
      <c r="DO95" s="264"/>
      <c r="DP95" s="264"/>
      <c r="DQ95" s="264">
        <v>1</v>
      </c>
      <c r="DR95" s="262"/>
      <c r="DS95" s="264" t="str">
        <f t="shared" si="151"/>
        <v/>
      </c>
      <c r="DT95" s="264"/>
      <c r="DU95" s="264"/>
      <c r="DV95" s="264"/>
      <c r="DW95" s="264"/>
      <c r="DX95" s="264"/>
      <c r="DY95" s="264"/>
      <c r="DZ95" s="264"/>
      <c r="EA95" s="264"/>
      <c r="EB95" s="262">
        <v>1</v>
      </c>
      <c r="EC95" s="264">
        <f t="shared" si="169"/>
        <v>1</v>
      </c>
      <c r="ED95" s="264">
        <v>1</v>
      </c>
      <c r="EE95" s="264"/>
      <c r="EF95" s="264"/>
      <c r="EG95" s="264"/>
      <c r="EH95" s="264">
        <v>1</v>
      </c>
      <c r="EI95" s="264"/>
      <c r="EJ95" s="264"/>
      <c r="EK95" s="264"/>
      <c r="EL95" s="262"/>
      <c r="EM95" s="264" t="str">
        <f t="shared" si="112"/>
        <v/>
      </c>
      <c r="EN95" s="264"/>
      <c r="EO95" s="264"/>
      <c r="EP95" s="264"/>
      <c r="EQ95" s="264"/>
      <c r="ER95" s="264"/>
      <c r="ES95" s="264"/>
      <c r="ET95" s="264"/>
      <c r="EU95" s="264"/>
      <c r="EV95" s="262"/>
      <c r="EW95" s="264" t="str">
        <f t="shared" si="159"/>
        <v/>
      </c>
      <c r="EX95" s="264"/>
      <c r="EY95" s="264"/>
      <c r="EZ95" s="264"/>
      <c r="FA95" s="264"/>
      <c r="FB95" s="264"/>
      <c r="FC95" s="264"/>
      <c r="FD95" s="264"/>
      <c r="FE95" s="264"/>
      <c r="FF95" s="265">
        <f t="shared" si="170"/>
        <v>1</v>
      </c>
      <c r="FG95" s="264">
        <f t="shared" si="109"/>
        <v>0</v>
      </c>
      <c r="FH95" s="264">
        <f t="shared" si="171"/>
        <v>0</v>
      </c>
      <c r="FI95" s="264">
        <f t="shared" si="172"/>
        <v>1</v>
      </c>
      <c r="FJ95" s="264">
        <f t="shared" si="160"/>
        <v>0</v>
      </c>
      <c r="FK95" s="264">
        <f t="shared" si="161"/>
        <v>0</v>
      </c>
      <c r="FL95" s="264">
        <v>2</v>
      </c>
      <c r="FM95" s="264">
        <v>2</v>
      </c>
      <c r="FN95" s="264">
        <v>1</v>
      </c>
      <c r="FO95" s="264">
        <v>0</v>
      </c>
      <c r="FP95" s="264">
        <v>0</v>
      </c>
      <c r="FQ95" s="264">
        <v>2</v>
      </c>
      <c r="FR95" s="264">
        <v>1</v>
      </c>
      <c r="FS95" s="264">
        <v>1</v>
      </c>
      <c r="FT95" s="264">
        <v>1</v>
      </c>
      <c r="FU95" s="264">
        <v>1</v>
      </c>
      <c r="FV95" s="264"/>
      <c r="FW95" s="264"/>
      <c r="FX95" s="264">
        <v>1</v>
      </c>
      <c r="FY95" s="264">
        <v>1</v>
      </c>
      <c r="FZ95" s="264">
        <f t="shared" si="162"/>
        <v>2</v>
      </c>
      <c r="GA95" s="264">
        <f t="shared" si="163"/>
        <v>2</v>
      </c>
      <c r="GB95" s="264">
        <f t="shared" si="164"/>
        <v>0</v>
      </c>
      <c r="GC95" s="264">
        <f t="shared" si="165"/>
        <v>0</v>
      </c>
      <c r="GD95" s="264">
        <f t="shared" si="166"/>
        <v>0</v>
      </c>
      <c r="GE95" s="264">
        <f t="shared" si="167"/>
        <v>2</v>
      </c>
      <c r="GF95" s="264">
        <f t="shared" si="154"/>
        <v>0</v>
      </c>
      <c r="GG95" s="264">
        <f t="shared" si="155"/>
        <v>0</v>
      </c>
      <c r="GH95" s="264">
        <f t="shared" si="156"/>
        <v>1</v>
      </c>
      <c r="GI95" s="78">
        <v>1</v>
      </c>
      <c r="GJ95" s="78"/>
      <c r="GK95" s="75" t="s">
        <v>1112</v>
      </c>
      <c r="GL95" s="259">
        <v>4</v>
      </c>
      <c r="GM95" s="260">
        <v>1</v>
      </c>
      <c r="GN95" s="260">
        <v>1</v>
      </c>
      <c r="GO95" s="260">
        <v>1</v>
      </c>
      <c r="GP95" s="260">
        <v>1</v>
      </c>
      <c r="GQ95" s="260">
        <v>1</v>
      </c>
      <c r="GR95" s="260">
        <v>1</v>
      </c>
      <c r="GS95" s="260">
        <v>1</v>
      </c>
      <c r="GT95" s="260">
        <v>4</v>
      </c>
      <c r="GU95" s="260">
        <v>4</v>
      </c>
      <c r="GV95" s="260">
        <v>4</v>
      </c>
      <c r="GW95" s="260">
        <v>1</v>
      </c>
      <c r="GX95" s="260">
        <v>4</v>
      </c>
      <c r="GY95" s="260">
        <v>1</v>
      </c>
      <c r="GZ95" s="260" t="str">
        <f>VLOOKUP(BQ95,CARACT_PE!$A$2:$H$145,8,0)</f>
        <v>MEFM</v>
      </c>
    </row>
    <row r="96" spans="1:208" s="260" customFormat="1" ht="12.75" customHeight="1" x14ac:dyDescent="0.2">
      <c r="A96" s="259">
        <v>0</v>
      </c>
      <c r="B96" s="260">
        <v>0</v>
      </c>
      <c r="C96" s="260">
        <v>0</v>
      </c>
      <c r="D96" s="260">
        <v>0</v>
      </c>
      <c r="E96" s="260">
        <v>0</v>
      </c>
      <c r="F96" s="260">
        <v>0</v>
      </c>
      <c r="G96" s="260">
        <v>0</v>
      </c>
      <c r="H96" s="260">
        <v>1</v>
      </c>
      <c r="I96" s="260">
        <v>1</v>
      </c>
      <c r="J96" s="260">
        <v>0</v>
      </c>
      <c r="K96" s="260">
        <v>0</v>
      </c>
      <c r="L96" s="260">
        <v>0</v>
      </c>
      <c r="M96" s="260">
        <v>0</v>
      </c>
      <c r="N96" s="260">
        <v>1</v>
      </c>
      <c r="O96" s="260">
        <v>0</v>
      </c>
      <c r="P96" s="260">
        <v>0</v>
      </c>
      <c r="Q96" s="260">
        <v>0</v>
      </c>
      <c r="R96" s="260">
        <v>0</v>
      </c>
      <c r="S96" s="260">
        <v>0</v>
      </c>
      <c r="T96" s="260">
        <v>0</v>
      </c>
      <c r="U96" s="260">
        <v>0</v>
      </c>
      <c r="V96" s="260">
        <v>0</v>
      </c>
      <c r="W96" s="260">
        <v>0</v>
      </c>
      <c r="X96" s="260">
        <v>0</v>
      </c>
      <c r="Y96" s="260">
        <v>0</v>
      </c>
      <c r="Z96" s="260">
        <v>0</v>
      </c>
      <c r="AA96" s="260">
        <v>0</v>
      </c>
      <c r="AB96" s="260">
        <v>0</v>
      </c>
      <c r="AC96" s="260">
        <v>1</v>
      </c>
      <c r="AD96" s="260">
        <v>0</v>
      </c>
      <c r="AE96" s="260">
        <v>0</v>
      </c>
      <c r="AF96" s="260">
        <v>0</v>
      </c>
      <c r="AG96" s="260">
        <v>0</v>
      </c>
      <c r="AH96" s="260">
        <v>0</v>
      </c>
      <c r="AI96" s="260">
        <v>0</v>
      </c>
      <c r="AJ96" s="260">
        <v>0</v>
      </c>
      <c r="AK96" s="260">
        <v>0</v>
      </c>
      <c r="AL96" s="260">
        <v>0</v>
      </c>
      <c r="AM96" s="260">
        <v>0</v>
      </c>
      <c r="AN96" s="260">
        <v>0</v>
      </c>
      <c r="AO96" s="260">
        <v>0</v>
      </c>
      <c r="AP96" s="261">
        <v>0</v>
      </c>
      <c r="AQ96" s="260">
        <f t="shared" si="122"/>
        <v>0</v>
      </c>
      <c r="AR96" s="260">
        <f t="shared" si="123"/>
        <v>1</v>
      </c>
      <c r="AS96" s="260">
        <f t="shared" si="124"/>
        <v>0</v>
      </c>
      <c r="AT96" s="260">
        <f t="shared" si="125"/>
        <v>0</v>
      </c>
      <c r="AU96" s="260">
        <f t="shared" si="126"/>
        <v>1</v>
      </c>
      <c r="AV96" s="260">
        <f t="shared" si="127"/>
        <v>0</v>
      </c>
      <c r="AW96" s="259">
        <f t="shared" si="128"/>
        <v>1</v>
      </c>
      <c r="AX96" s="260">
        <f t="shared" si="129"/>
        <v>0</v>
      </c>
      <c r="AY96" s="260">
        <f t="shared" si="130"/>
        <v>0</v>
      </c>
      <c r="AZ96" s="260">
        <f t="shared" si="131"/>
        <v>0</v>
      </c>
      <c r="BA96" s="260">
        <f t="shared" si="132"/>
        <v>0</v>
      </c>
      <c r="BB96" s="260">
        <f t="shared" si="133"/>
        <v>0</v>
      </c>
      <c r="BC96" s="261">
        <f t="shared" si="134"/>
        <v>0</v>
      </c>
      <c r="BD96" s="259">
        <f t="shared" si="135"/>
        <v>1</v>
      </c>
      <c r="BE96" s="260">
        <f t="shared" si="136"/>
        <v>1</v>
      </c>
      <c r="BF96" s="261">
        <f t="shared" si="137"/>
        <v>1</v>
      </c>
      <c r="BG96" s="260">
        <f t="shared" si="138"/>
        <v>2</v>
      </c>
      <c r="BH96" s="260">
        <f t="shared" si="139"/>
        <v>1</v>
      </c>
      <c r="BI96" s="260">
        <f t="shared" si="140"/>
        <v>0</v>
      </c>
      <c r="BJ96" s="260">
        <f t="shared" si="141"/>
        <v>0</v>
      </c>
      <c r="BK96" s="260">
        <f t="shared" si="142"/>
        <v>0</v>
      </c>
      <c r="BL96" s="260">
        <f t="shared" si="143"/>
        <v>0</v>
      </c>
      <c r="BM96" s="260">
        <f t="shared" si="144"/>
        <v>1</v>
      </c>
      <c r="BN96" s="259">
        <v>0</v>
      </c>
      <c r="BO96" s="260">
        <v>1</v>
      </c>
      <c r="BP96" s="261">
        <v>0</v>
      </c>
      <c r="BQ96" s="259" t="s">
        <v>357</v>
      </c>
      <c r="BR96" s="260" t="s">
        <v>358</v>
      </c>
      <c r="BS96" s="260" t="s">
        <v>934</v>
      </c>
      <c r="BT96" s="260">
        <v>85</v>
      </c>
      <c r="BU96" s="260" t="s">
        <v>1101</v>
      </c>
      <c r="BV96" s="260">
        <v>9</v>
      </c>
      <c r="BW96" s="260" t="s">
        <v>70</v>
      </c>
      <c r="BX96" s="261" t="s">
        <v>666</v>
      </c>
      <c r="BY96" s="259">
        <f>VLOOKUP(BW96,PERT_NAT_EQB_2018!$B$4:$G$35,6,FALSE)</f>
        <v>1</v>
      </c>
      <c r="BZ96" s="260">
        <f>VLOOKUP(BW96,PERT_NAT_EQB_2018!$B$4:$G$35,3,FALSE)</f>
        <v>1</v>
      </c>
      <c r="CA96" s="260">
        <f>VLOOKUP(BW96,PERT_NAT_EQB_2018!$B$4:$G$35,4,FALSE)</f>
        <v>1</v>
      </c>
      <c r="CB96" s="260">
        <f>VLOOKUP(BW96,PERT_NAT_EQB_2018!$B$4:$G$35,5,FALSE)</f>
        <v>1</v>
      </c>
      <c r="CC96" s="260">
        <f>VLOOKUP(BW96,PERT_NAT_EQB_2018!$B$4:$G$35,2,FALSE)</f>
        <v>1</v>
      </c>
      <c r="CD96" s="259">
        <v>0</v>
      </c>
      <c r="CE96" s="260">
        <f>VLOOKUP(BQ96,CARACT_PE!$A$1:$N$145,COLUMN(CARACT_PE!N:N),FALSE)</f>
        <v>34</v>
      </c>
      <c r="CF96" s="260">
        <v>8</v>
      </c>
      <c r="CG96" s="259">
        <f>VLOOKUP(BX96,PERT_NAT_EQB_2021!$B$4:$G$81,6,FALSE)</f>
        <v>1</v>
      </c>
      <c r="CH96" s="260">
        <f>VLOOKUP(BX96,PERT_NAT_EQB_2021!$B$4:$G$81,3,FALSE)</f>
        <v>1</v>
      </c>
      <c r="CI96" s="260">
        <f>VLOOKUP(BX96,PERT_NAT_EQB_2021!$B$4:$G$81,4,FALSE)</f>
        <v>1</v>
      </c>
      <c r="CJ96" s="260">
        <f>VLOOKUP(BX96,PERT_NAT_EQB_2021!$B$4:$G$81,5,FALSE)</f>
        <v>1</v>
      </c>
      <c r="CK96" s="260">
        <f>VLOOKUP(BX96,PERT_NAT_EQB_2021!$B$4:$G$81,2,FALSE)</f>
        <v>1</v>
      </c>
      <c r="CL96" s="259">
        <f t="shared" si="145"/>
        <v>1</v>
      </c>
      <c r="CM96" s="260">
        <f t="shared" si="168"/>
        <v>1</v>
      </c>
      <c r="CN96" s="260">
        <f t="shared" si="157"/>
        <v>0</v>
      </c>
      <c r="CO96" s="260">
        <f t="shared" si="158"/>
        <v>0</v>
      </c>
      <c r="CP96" s="260">
        <f t="shared" si="146"/>
        <v>1</v>
      </c>
      <c r="CQ96" s="260" t="s">
        <v>1035</v>
      </c>
      <c r="CR96" s="262">
        <v>3</v>
      </c>
      <c r="CS96" s="263">
        <v>1</v>
      </c>
      <c r="CT96" s="262">
        <v>0</v>
      </c>
      <c r="CU96" s="264">
        <v>1</v>
      </c>
      <c r="CV96" s="264">
        <v>1</v>
      </c>
      <c r="CW96" s="263"/>
      <c r="CX96" s="262"/>
      <c r="CY96" s="264" t="str">
        <f t="shared" si="147"/>
        <v/>
      </c>
      <c r="CZ96" s="264"/>
      <c r="DA96" s="264"/>
      <c r="DB96" s="264"/>
      <c r="DC96" s="264"/>
      <c r="DD96" s="264"/>
      <c r="DE96" s="264"/>
      <c r="DF96" s="264"/>
      <c r="DG96" s="264"/>
      <c r="DH96" s="262">
        <v>1</v>
      </c>
      <c r="DI96" s="264" t="str">
        <f t="shared" si="148"/>
        <v/>
      </c>
      <c r="DJ96" s="264">
        <v>1</v>
      </c>
      <c r="DK96" s="188" t="s">
        <v>1237</v>
      </c>
      <c r="DL96" s="264"/>
      <c r="DM96" s="264"/>
      <c r="DN96" s="264">
        <v>1</v>
      </c>
      <c r="DO96" s="264">
        <v>1</v>
      </c>
      <c r="DP96" s="264"/>
      <c r="DQ96" s="264"/>
      <c r="DR96" s="262"/>
      <c r="DS96" s="264" t="str">
        <f t="shared" si="151"/>
        <v/>
      </c>
      <c r="DT96" s="264"/>
      <c r="DU96" s="264"/>
      <c r="DV96" s="264"/>
      <c r="DW96" s="264"/>
      <c r="DX96" s="264"/>
      <c r="DY96" s="264"/>
      <c r="DZ96" s="264"/>
      <c r="EA96" s="264"/>
      <c r="EB96" s="262"/>
      <c r="EC96" s="264" t="str">
        <f t="shared" si="169"/>
        <v/>
      </c>
      <c r="ED96" s="264"/>
      <c r="EE96" s="264"/>
      <c r="EF96" s="264"/>
      <c r="EG96" s="264"/>
      <c r="EH96" s="264"/>
      <c r="EI96" s="264"/>
      <c r="EJ96" s="264"/>
      <c r="EK96" s="264"/>
      <c r="EL96" s="262">
        <v>1</v>
      </c>
      <c r="EM96" s="264" t="str">
        <f t="shared" si="112"/>
        <v/>
      </c>
      <c r="EN96" s="264">
        <v>1</v>
      </c>
      <c r="EO96" s="264"/>
      <c r="EP96" s="264"/>
      <c r="EQ96" s="264"/>
      <c r="ER96" s="264">
        <v>1</v>
      </c>
      <c r="ES96" s="264"/>
      <c r="ET96" s="264"/>
      <c r="EU96" s="264"/>
      <c r="EV96" s="262"/>
      <c r="EW96" s="264" t="str">
        <f t="shared" si="159"/>
        <v/>
      </c>
      <c r="EX96" s="264"/>
      <c r="EY96" s="264"/>
      <c r="EZ96" s="264"/>
      <c r="FA96" s="264"/>
      <c r="FB96" s="264"/>
      <c r="FC96" s="264"/>
      <c r="FD96" s="264"/>
      <c r="FE96" s="264"/>
      <c r="FF96" s="265">
        <f t="shared" si="170"/>
        <v>0</v>
      </c>
      <c r="FG96" s="264">
        <f t="shared" si="109"/>
        <v>1</v>
      </c>
      <c r="FH96" s="264">
        <f t="shared" si="171"/>
        <v>0</v>
      </c>
      <c r="FI96" s="264">
        <f t="shared" si="172"/>
        <v>0</v>
      </c>
      <c r="FJ96" s="264">
        <f t="shared" si="160"/>
        <v>0</v>
      </c>
      <c r="FK96" s="264">
        <f t="shared" si="161"/>
        <v>0</v>
      </c>
      <c r="FL96" s="264">
        <v>2</v>
      </c>
      <c r="FM96" s="264">
        <v>2</v>
      </c>
      <c r="FN96" s="264">
        <v>1</v>
      </c>
      <c r="FO96" s="264">
        <v>0</v>
      </c>
      <c r="FP96" s="264">
        <v>0</v>
      </c>
      <c r="FQ96" s="264">
        <v>2</v>
      </c>
      <c r="FR96" s="264">
        <v>1</v>
      </c>
      <c r="FS96" s="264">
        <v>1</v>
      </c>
      <c r="FT96" s="264"/>
      <c r="FU96" s="264"/>
      <c r="FV96" s="264"/>
      <c r="FW96" s="264"/>
      <c r="FX96" s="264"/>
      <c r="FY96" s="264"/>
      <c r="FZ96" s="264">
        <f t="shared" si="162"/>
        <v>2</v>
      </c>
      <c r="GA96" s="264">
        <f t="shared" si="163"/>
        <v>0</v>
      </c>
      <c r="GB96" s="264">
        <f t="shared" si="164"/>
        <v>0</v>
      </c>
      <c r="GC96" s="264">
        <f t="shared" si="165"/>
        <v>0</v>
      </c>
      <c r="GD96" s="264">
        <f t="shared" si="166"/>
        <v>0</v>
      </c>
      <c r="GE96" s="264">
        <f t="shared" si="167"/>
        <v>2</v>
      </c>
      <c r="GF96" s="264">
        <f t="shared" si="154"/>
        <v>1</v>
      </c>
      <c r="GG96" s="264">
        <f t="shared" si="155"/>
        <v>0</v>
      </c>
      <c r="GH96" s="264">
        <f t="shared" si="156"/>
        <v>0</v>
      </c>
      <c r="GI96" s="78"/>
      <c r="GJ96" s="78"/>
      <c r="GK96" s="75" t="s">
        <v>1238</v>
      </c>
      <c r="GL96" s="259">
        <v>4</v>
      </c>
      <c r="GM96" s="260">
        <v>1</v>
      </c>
      <c r="GN96" s="260">
        <v>1</v>
      </c>
      <c r="GO96" s="260">
        <v>1</v>
      </c>
      <c r="GP96" s="260">
        <v>1</v>
      </c>
      <c r="GQ96" s="260">
        <v>1</v>
      </c>
      <c r="GR96" s="260">
        <v>1</v>
      </c>
      <c r="GS96" s="260">
        <v>1</v>
      </c>
      <c r="GZ96" s="260" t="str">
        <f>VLOOKUP(BQ96,CARACT_PE!$A$2:$H$145,8,0)</f>
        <v>MEFM</v>
      </c>
    </row>
    <row r="97" spans="1:208" s="260" customFormat="1" ht="12.75" customHeight="1" x14ac:dyDescent="0.2">
      <c r="A97" s="259">
        <v>1</v>
      </c>
      <c r="B97" s="260">
        <v>1</v>
      </c>
      <c r="C97" s="260">
        <v>1</v>
      </c>
      <c r="D97" s="260">
        <v>1</v>
      </c>
      <c r="E97" s="260">
        <v>0</v>
      </c>
      <c r="F97" s="260">
        <v>0</v>
      </c>
      <c r="G97" s="260">
        <v>1</v>
      </c>
      <c r="H97" s="260">
        <v>0</v>
      </c>
      <c r="I97" s="260">
        <v>0</v>
      </c>
      <c r="J97" s="260">
        <v>0</v>
      </c>
      <c r="K97" s="260">
        <v>0</v>
      </c>
      <c r="L97" s="260">
        <v>0</v>
      </c>
      <c r="M97" s="260">
        <v>0</v>
      </c>
      <c r="N97" s="260">
        <v>0</v>
      </c>
      <c r="O97" s="260">
        <v>0</v>
      </c>
      <c r="P97" s="260">
        <v>0</v>
      </c>
      <c r="Q97" s="260">
        <v>0</v>
      </c>
      <c r="R97" s="260">
        <v>0</v>
      </c>
      <c r="S97" s="260">
        <v>0</v>
      </c>
      <c r="T97" s="260">
        <v>0</v>
      </c>
      <c r="U97" s="260">
        <v>0</v>
      </c>
      <c r="V97" s="260">
        <v>1</v>
      </c>
      <c r="W97" s="260">
        <v>1</v>
      </c>
      <c r="X97" s="260">
        <v>0</v>
      </c>
      <c r="Y97" s="260">
        <v>0</v>
      </c>
      <c r="Z97" s="260">
        <v>0</v>
      </c>
      <c r="AA97" s="260">
        <v>0</v>
      </c>
      <c r="AB97" s="260">
        <v>0</v>
      </c>
      <c r="AC97" s="260">
        <v>0</v>
      </c>
      <c r="AD97" s="260">
        <v>0</v>
      </c>
      <c r="AE97" s="260">
        <v>0</v>
      </c>
      <c r="AF97" s="260">
        <v>0</v>
      </c>
      <c r="AG97" s="260">
        <v>0</v>
      </c>
      <c r="AH97" s="260">
        <v>0</v>
      </c>
      <c r="AI97" s="260">
        <v>0</v>
      </c>
      <c r="AJ97" s="260">
        <v>0</v>
      </c>
      <c r="AK97" s="260">
        <v>0</v>
      </c>
      <c r="AL97" s="260">
        <v>0</v>
      </c>
      <c r="AM97" s="260">
        <v>0</v>
      </c>
      <c r="AN97" s="260">
        <v>0</v>
      </c>
      <c r="AO97" s="260">
        <v>0</v>
      </c>
      <c r="AP97" s="261">
        <v>0</v>
      </c>
      <c r="AQ97" s="260">
        <f t="shared" si="122"/>
        <v>1</v>
      </c>
      <c r="AR97" s="260">
        <f t="shared" si="123"/>
        <v>0</v>
      </c>
      <c r="AS97" s="260">
        <f t="shared" si="124"/>
        <v>0</v>
      </c>
      <c r="AT97" s="260">
        <f t="shared" si="125"/>
        <v>1</v>
      </c>
      <c r="AU97" s="260">
        <f t="shared" si="126"/>
        <v>0</v>
      </c>
      <c r="AV97" s="260">
        <f t="shared" si="127"/>
        <v>0</v>
      </c>
      <c r="AW97" s="259">
        <f t="shared" si="128"/>
        <v>1</v>
      </c>
      <c r="AX97" s="260">
        <f t="shared" si="129"/>
        <v>1</v>
      </c>
      <c r="AY97" s="260">
        <f t="shared" si="130"/>
        <v>0</v>
      </c>
      <c r="AZ97" s="260">
        <f t="shared" si="131"/>
        <v>0</v>
      </c>
      <c r="BA97" s="260">
        <f t="shared" si="132"/>
        <v>0</v>
      </c>
      <c r="BB97" s="260">
        <f t="shared" si="133"/>
        <v>0</v>
      </c>
      <c r="BC97" s="261">
        <f t="shared" si="134"/>
        <v>0</v>
      </c>
      <c r="BD97" s="259">
        <f t="shared" si="135"/>
        <v>1</v>
      </c>
      <c r="BE97" s="260">
        <f t="shared" si="136"/>
        <v>1</v>
      </c>
      <c r="BF97" s="261">
        <f t="shared" si="137"/>
        <v>2</v>
      </c>
      <c r="BG97" s="260">
        <f t="shared" si="138"/>
        <v>2</v>
      </c>
      <c r="BH97" s="260">
        <f t="shared" si="139"/>
        <v>2</v>
      </c>
      <c r="BI97" s="260">
        <f t="shared" si="140"/>
        <v>1</v>
      </c>
      <c r="BJ97" s="260">
        <f t="shared" si="141"/>
        <v>1</v>
      </c>
      <c r="BK97" s="260">
        <f t="shared" si="142"/>
        <v>0</v>
      </c>
      <c r="BL97" s="260">
        <f t="shared" si="143"/>
        <v>0</v>
      </c>
      <c r="BM97" s="260">
        <f t="shared" si="144"/>
        <v>1</v>
      </c>
      <c r="BN97" s="259">
        <v>0</v>
      </c>
      <c r="BO97" s="260">
        <v>1</v>
      </c>
      <c r="BP97" s="261">
        <v>0</v>
      </c>
      <c r="BQ97" s="259" t="s">
        <v>360</v>
      </c>
      <c r="BR97" s="260" t="s">
        <v>361</v>
      </c>
      <c r="BS97" s="260" t="s">
        <v>935</v>
      </c>
      <c r="BT97" s="260">
        <v>85</v>
      </c>
      <c r="BU97" s="260" t="s">
        <v>1101</v>
      </c>
      <c r="BV97" s="260">
        <v>9</v>
      </c>
      <c r="BW97" s="260" t="s">
        <v>70</v>
      </c>
      <c r="BX97" s="261" t="s">
        <v>678</v>
      </c>
      <c r="BY97" s="259">
        <f>VLOOKUP(BW97,PERT_NAT_EQB_2018!$B$4:$G$35,6,FALSE)</f>
        <v>1</v>
      </c>
      <c r="BZ97" s="260">
        <f>VLOOKUP(BW97,PERT_NAT_EQB_2018!$B$4:$G$35,3,FALSE)</f>
        <v>1</v>
      </c>
      <c r="CA97" s="260">
        <f>VLOOKUP(BW97,PERT_NAT_EQB_2018!$B$4:$G$35,4,FALSE)</f>
        <v>1</v>
      </c>
      <c r="CB97" s="260">
        <f>VLOOKUP(BW97,PERT_NAT_EQB_2018!$B$4:$G$35,5,FALSE)</f>
        <v>1</v>
      </c>
      <c r="CC97" s="260">
        <f>VLOOKUP(BW97,PERT_NAT_EQB_2018!$B$4:$G$35,2,FALSE)</f>
        <v>1</v>
      </c>
      <c r="CD97" s="259">
        <v>0</v>
      </c>
      <c r="CE97" s="260">
        <f>VLOOKUP(BQ97,CARACT_PE!$A$1:$N$145,COLUMN(CARACT_PE!N:N),FALSE)</f>
        <v>28</v>
      </c>
      <c r="CF97" s="260">
        <v>1.6</v>
      </c>
      <c r="CG97" s="259">
        <f>VLOOKUP(BX97,PERT_NAT_EQB_2021!$B$4:$G$81,6,FALSE)</f>
        <v>1</v>
      </c>
      <c r="CH97" s="260">
        <f>VLOOKUP(BX97,PERT_NAT_EQB_2021!$B$4:$G$81,3,FALSE)</f>
        <v>1</v>
      </c>
      <c r="CI97" s="260">
        <f>VLOOKUP(BX97,PERT_NAT_EQB_2021!$B$4:$G$81,4,FALSE)</f>
        <v>1</v>
      </c>
      <c r="CJ97" s="260">
        <f>VLOOKUP(BX97,PERT_NAT_EQB_2021!$B$4:$G$81,5,FALSE)</f>
        <v>1</v>
      </c>
      <c r="CK97" s="260">
        <f>VLOOKUP(BX97,PERT_NAT_EQB_2021!$B$4:$G$81,2,FALSE)</f>
        <v>1</v>
      </c>
      <c r="CL97" s="259">
        <f t="shared" si="145"/>
        <v>1</v>
      </c>
      <c r="CM97" s="260">
        <f t="shared" si="168"/>
        <v>1</v>
      </c>
      <c r="CN97" s="260">
        <f t="shared" si="157"/>
        <v>1</v>
      </c>
      <c r="CO97" s="260">
        <f t="shared" si="158"/>
        <v>1</v>
      </c>
      <c r="CP97" s="260">
        <f t="shared" si="146"/>
        <v>1</v>
      </c>
      <c r="CR97" s="262">
        <v>3</v>
      </c>
      <c r="CS97" s="263">
        <v>1</v>
      </c>
      <c r="CT97" s="262">
        <v>0</v>
      </c>
      <c r="CU97" s="264">
        <v>1</v>
      </c>
      <c r="CV97" s="264">
        <v>1</v>
      </c>
      <c r="CW97" s="263"/>
      <c r="CX97" s="262">
        <v>1</v>
      </c>
      <c r="CY97" s="264" t="str">
        <f t="shared" si="147"/>
        <v/>
      </c>
      <c r="CZ97" s="264">
        <v>1</v>
      </c>
      <c r="DA97" s="264"/>
      <c r="DB97" s="264">
        <v>1</v>
      </c>
      <c r="DC97" s="264">
        <v>1</v>
      </c>
      <c r="DD97" s="264">
        <v>1</v>
      </c>
      <c r="DE97" s="264"/>
      <c r="DF97" s="264"/>
      <c r="DG97" s="264"/>
      <c r="DH97" s="262"/>
      <c r="DI97" s="264" t="str">
        <f t="shared" si="148"/>
        <v/>
      </c>
      <c r="DJ97" s="264"/>
      <c r="DK97" s="188"/>
      <c r="DL97" s="264"/>
      <c r="DM97" s="264"/>
      <c r="DN97" s="264"/>
      <c r="DO97" s="264"/>
      <c r="DP97" s="264"/>
      <c r="DQ97" s="264"/>
      <c r="DR97" s="262"/>
      <c r="DS97" s="264" t="str">
        <f t="shared" si="151"/>
        <v/>
      </c>
      <c r="DT97" s="264"/>
      <c r="DU97" s="264"/>
      <c r="DV97" s="264"/>
      <c r="DW97" s="264"/>
      <c r="DX97" s="264"/>
      <c r="DY97" s="264"/>
      <c r="DZ97" s="264"/>
      <c r="EA97" s="264"/>
      <c r="EB97" s="262">
        <v>1</v>
      </c>
      <c r="EC97" s="264" t="str">
        <f t="shared" si="169"/>
        <v/>
      </c>
      <c r="ED97" s="264">
        <v>1</v>
      </c>
      <c r="EE97" s="264">
        <v>1</v>
      </c>
      <c r="EF97" s="264">
        <v>1</v>
      </c>
      <c r="EG97" s="264">
        <v>1</v>
      </c>
      <c r="EH97" s="264">
        <v>1</v>
      </c>
      <c r="EI97" s="264"/>
      <c r="EJ97" s="264"/>
      <c r="EK97" s="264"/>
      <c r="EL97" s="262"/>
      <c r="EM97" s="264" t="str">
        <f t="shared" si="112"/>
        <v/>
      </c>
      <c r="EN97" s="264"/>
      <c r="EO97" s="264"/>
      <c r="EP97" s="264"/>
      <c r="EQ97" s="264"/>
      <c r="ER97" s="264"/>
      <c r="ES97" s="264"/>
      <c r="ET97" s="264"/>
      <c r="EU97" s="264"/>
      <c r="EV97" s="262"/>
      <c r="EW97" s="264" t="str">
        <f t="shared" si="159"/>
        <v/>
      </c>
      <c r="EX97" s="264"/>
      <c r="EY97" s="264"/>
      <c r="EZ97" s="264"/>
      <c r="FA97" s="264"/>
      <c r="FB97" s="264"/>
      <c r="FC97" s="264"/>
      <c r="FD97" s="264"/>
      <c r="FE97" s="264"/>
      <c r="FF97" s="265">
        <f t="shared" si="170"/>
        <v>1</v>
      </c>
      <c r="FG97" s="264">
        <f t="shared" si="109"/>
        <v>0</v>
      </c>
      <c r="FH97" s="264">
        <f t="shared" si="171"/>
        <v>0</v>
      </c>
      <c r="FI97" s="264">
        <f t="shared" si="172"/>
        <v>1</v>
      </c>
      <c r="FJ97" s="264">
        <f t="shared" si="160"/>
        <v>0</v>
      </c>
      <c r="FK97" s="264">
        <f t="shared" si="161"/>
        <v>0</v>
      </c>
      <c r="FL97" s="264">
        <v>2</v>
      </c>
      <c r="FM97" s="264">
        <v>2</v>
      </c>
      <c r="FN97" s="264">
        <v>1</v>
      </c>
      <c r="FO97" s="264">
        <v>2</v>
      </c>
      <c r="FP97" s="264">
        <v>2</v>
      </c>
      <c r="FQ97" s="264">
        <v>2</v>
      </c>
      <c r="FR97" s="264">
        <v>1</v>
      </c>
      <c r="FS97" s="264">
        <v>1</v>
      </c>
      <c r="FT97" s="264"/>
      <c r="FU97" s="264"/>
      <c r="FV97" s="264"/>
      <c r="FW97" s="264"/>
      <c r="FX97" s="264"/>
      <c r="FY97" s="264"/>
      <c r="FZ97" s="264">
        <f t="shared" si="162"/>
        <v>2</v>
      </c>
      <c r="GA97" s="264">
        <f t="shared" si="163"/>
        <v>0</v>
      </c>
      <c r="GB97" s="264">
        <f t="shared" si="164"/>
        <v>1</v>
      </c>
      <c r="GC97" s="264">
        <f t="shared" si="165"/>
        <v>2</v>
      </c>
      <c r="GD97" s="264">
        <f t="shared" si="166"/>
        <v>2</v>
      </c>
      <c r="GE97" s="264">
        <f t="shared" si="167"/>
        <v>2</v>
      </c>
      <c r="GF97" s="264">
        <f t="shared" si="154"/>
        <v>0</v>
      </c>
      <c r="GG97" s="264">
        <f t="shared" si="155"/>
        <v>0</v>
      </c>
      <c r="GH97" s="264">
        <f t="shared" si="156"/>
        <v>0</v>
      </c>
      <c r="GI97" s="78"/>
      <c r="GJ97" s="78"/>
      <c r="GK97" s="75"/>
      <c r="GL97" s="259">
        <v>4</v>
      </c>
      <c r="GM97" s="260">
        <v>1</v>
      </c>
      <c r="GN97" s="260">
        <v>1</v>
      </c>
      <c r="GO97" s="260">
        <v>1</v>
      </c>
      <c r="GP97" s="260">
        <v>1</v>
      </c>
      <c r="GQ97" s="260">
        <v>1</v>
      </c>
      <c r="GR97" s="260">
        <v>1</v>
      </c>
      <c r="GS97" s="260">
        <v>1</v>
      </c>
      <c r="GZ97" s="260" t="str">
        <f>VLOOKUP(BQ97,CARACT_PE!$A$2:$H$145,8,0)</f>
        <v>MEFM</v>
      </c>
    </row>
    <row r="98" spans="1:208" s="260" customFormat="1" ht="12.75" customHeight="1" x14ac:dyDescent="0.2">
      <c r="A98" s="259">
        <v>0</v>
      </c>
      <c r="B98" s="260">
        <v>0</v>
      </c>
      <c r="C98" s="260">
        <v>0</v>
      </c>
      <c r="D98" s="260">
        <v>0</v>
      </c>
      <c r="E98" s="260">
        <v>0</v>
      </c>
      <c r="F98" s="260">
        <v>0</v>
      </c>
      <c r="G98" s="260">
        <v>0</v>
      </c>
      <c r="H98" s="260">
        <v>1</v>
      </c>
      <c r="I98" s="260">
        <v>1</v>
      </c>
      <c r="J98" s="260">
        <v>0</v>
      </c>
      <c r="K98" s="260">
        <v>0</v>
      </c>
      <c r="L98" s="260">
        <v>0</v>
      </c>
      <c r="M98" s="260">
        <v>0</v>
      </c>
      <c r="N98" s="260">
        <v>1</v>
      </c>
      <c r="O98" s="260">
        <v>0</v>
      </c>
      <c r="P98" s="260">
        <v>0</v>
      </c>
      <c r="Q98" s="260">
        <v>0</v>
      </c>
      <c r="R98" s="260">
        <v>0</v>
      </c>
      <c r="S98" s="260">
        <v>0</v>
      </c>
      <c r="T98" s="260">
        <v>0</v>
      </c>
      <c r="U98" s="260">
        <v>0</v>
      </c>
      <c r="V98" s="260">
        <v>1</v>
      </c>
      <c r="W98" s="260">
        <v>0</v>
      </c>
      <c r="X98" s="260">
        <v>0</v>
      </c>
      <c r="Y98" s="260">
        <v>0</v>
      </c>
      <c r="Z98" s="260">
        <v>0</v>
      </c>
      <c r="AA98" s="260">
        <v>0</v>
      </c>
      <c r="AB98" s="260">
        <v>0</v>
      </c>
      <c r="AC98" s="260">
        <v>0</v>
      </c>
      <c r="AD98" s="260">
        <v>0</v>
      </c>
      <c r="AE98" s="260">
        <v>0</v>
      </c>
      <c r="AF98" s="260">
        <v>0</v>
      </c>
      <c r="AG98" s="260">
        <v>0</v>
      </c>
      <c r="AH98" s="260">
        <v>0</v>
      </c>
      <c r="AI98" s="260">
        <v>0</v>
      </c>
      <c r="AJ98" s="260">
        <v>0</v>
      </c>
      <c r="AK98" s="260">
        <v>0</v>
      </c>
      <c r="AL98" s="260">
        <v>0</v>
      </c>
      <c r="AM98" s="260">
        <v>0</v>
      </c>
      <c r="AN98" s="260">
        <v>0</v>
      </c>
      <c r="AO98" s="260">
        <v>0</v>
      </c>
      <c r="AP98" s="261">
        <v>0</v>
      </c>
      <c r="AQ98" s="260">
        <f t="shared" ref="AQ98:AQ109" si="173">MAX(A98:E98)</f>
        <v>0</v>
      </c>
      <c r="AR98" s="260">
        <f t="shared" ref="AR98:AR109" si="174">MAX(H98:L98)</f>
        <v>1</v>
      </c>
      <c r="AS98" s="260">
        <f t="shared" ref="AS98:AS109" si="175">MAX(O98:S98)</f>
        <v>0</v>
      </c>
      <c r="AT98" s="260">
        <f t="shared" ref="AT98:AT109" si="176">MAX(V98:Z98)</f>
        <v>1</v>
      </c>
      <c r="AU98" s="260">
        <f t="shared" ref="AU98:AU109" si="177">MAX(AC98:AG98)</f>
        <v>0</v>
      </c>
      <c r="AV98" s="260">
        <f t="shared" ref="AV98:AV109" si="178">MAX(AJ98:AN98)</f>
        <v>0</v>
      </c>
      <c r="AW98" s="259">
        <f t="shared" ref="AW98:AW109" si="179">SUM(O98+V98+AC98+AJ98)</f>
        <v>1</v>
      </c>
      <c r="AX98" s="260">
        <f t="shared" ref="AX98:AX109" si="180">SUM(P98+W98+AD98+AK98)</f>
        <v>0</v>
      </c>
      <c r="AY98" s="260">
        <f t="shared" ref="AY98:AY109" si="181">SUM(Q98+X98+AE98+AL98)</f>
        <v>0</v>
      </c>
      <c r="AZ98" s="260">
        <f t="shared" ref="AZ98:AZ109" si="182">SUM(R98+Y98+AF98+AM98)</f>
        <v>0</v>
      </c>
      <c r="BA98" s="260">
        <f t="shared" ref="BA98:BA109" si="183">SUM(S98+Z98+AG98+AN98)</f>
        <v>0</v>
      </c>
      <c r="BB98" s="260">
        <f t="shared" ref="BB98:BB109" si="184">SUM(T98+AA98+AH98+AO98)</f>
        <v>0</v>
      </c>
      <c r="BC98" s="261">
        <f t="shared" ref="BC98:BC109" si="185">SUM(U98+AB98+AI98+AP98)</f>
        <v>0</v>
      </c>
      <c r="BD98" s="259">
        <f t="shared" ref="BD98:BD109" si="186">MAX(AW98:BC98)</f>
        <v>1</v>
      </c>
      <c r="BE98" s="260">
        <f t="shared" ref="BE98:BE109" si="187">SUM(AS98:AV98)</f>
        <v>1</v>
      </c>
      <c r="BF98" s="261">
        <f t="shared" ref="BF98:BF109" si="188">SUM(AW98:BC98)</f>
        <v>1</v>
      </c>
      <c r="BG98" s="260">
        <f t="shared" ref="BG98:BG109" si="189">SUM(A98,H98,O98,V98,AC98,AJ98)</f>
        <v>2</v>
      </c>
      <c r="BH98" s="260">
        <f t="shared" ref="BH98:BH109" si="190">SUM(B98,I98,P98,W98,AD98,AK98)</f>
        <v>1</v>
      </c>
      <c r="BI98" s="260">
        <f t="shared" ref="BI98:BI109" si="191">SUM(C98,J98,Q98,X98,AE98,AL98)</f>
        <v>0</v>
      </c>
      <c r="BJ98" s="260">
        <f t="shared" ref="BJ98:BJ109" si="192">SUM(D98,K98,R98,Y98,AF98,AM98)</f>
        <v>0</v>
      </c>
      <c r="BK98" s="260">
        <f t="shared" ref="BK98:BK109" si="193">SUM(E98,L98,S98,Z98,AG98,AN98)</f>
        <v>0</v>
      </c>
      <c r="BL98" s="260">
        <f t="shared" ref="BL98:BL109" si="194">SUM(F98,M98,T98,AA98,AH98,AO98)</f>
        <v>0</v>
      </c>
      <c r="BM98" s="260">
        <f t="shared" ref="BM98:BM109" si="195">SUM(G98,N98,U98,AB98,AI98,AP98)</f>
        <v>1</v>
      </c>
      <c r="BN98" s="259">
        <v>0</v>
      </c>
      <c r="BO98" s="260">
        <v>1</v>
      </c>
      <c r="BP98" s="261">
        <v>0</v>
      </c>
      <c r="BQ98" s="259" t="s">
        <v>363</v>
      </c>
      <c r="BR98" s="260" t="s">
        <v>364</v>
      </c>
      <c r="BS98" s="260" t="s">
        <v>936</v>
      </c>
      <c r="BT98" s="260">
        <v>85</v>
      </c>
      <c r="BU98" s="260" t="s">
        <v>1101</v>
      </c>
      <c r="BV98" s="260">
        <v>9</v>
      </c>
      <c r="BW98" s="260" t="s">
        <v>70</v>
      </c>
      <c r="BX98" s="261" t="s">
        <v>666</v>
      </c>
      <c r="BY98" s="259">
        <f>VLOOKUP(BW98,PERT_NAT_EQB_2018!$B$4:$G$35,6,FALSE)</f>
        <v>1</v>
      </c>
      <c r="BZ98" s="260">
        <f>VLOOKUP(BW98,PERT_NAT_EQB_2018!$B$4:$G$35,3,FALSE)</f>
        <v>1</v>
      </c>
      <c r="CA98" s="260">
        <f>VLOOKUP(BW98,PERT_NAT_EQB_2018!$B$4:$G$35,4,FALSE)</f>
        <v>1</v>
      </c>
      <c r="CB98" s="260">
        <f>VLOOKUP(BW98,PERT_NAT_EQB_2018!$B$4:$G$35,5,FALSE)</f>
        <v>1</v>
      </c>
      <c r="CC98" s="260">
        <f>VLOOKUP(BW98,PERT_NAT_EQB_2018!$B$4:$G$35,2,FALSE)</f>
        <v>1</v>
      </c>
      <c r="CD98" s="259">
        <v>0</v>
      </c>
      <c r="CE98" s="260">
        <f>VLOOKUP(BQ98,CARACT_PE!$A$1:$N$145,COLUMN(CARACT_PE!N:N),FALSE)</f>
        <v>18</v>
      </c>
      <c r="CF98" s="260">
        <v>7.22</v>
      </c>
      <c r="CG98" s="259">
        <f>VLOOKUP(BX98,PERT_NAT_EQB_2021!$B$4:$G$81,6,FALSE)</f>
        <v>1</v>
      </c>
      <c r="CH98" s="260">
        <f>VLOOKUP(BX98,PERT_NAT_EQB_2021!$B$4:$G$81,3,FALSE)</f>
        <v>1</v>
      </c>
      <c r="CI98" s="260">
        <f>VLOOKUP(BX98,PERT_NAT_EQB_2021!$B$4:$G$81,4,FALSE)</f>
        <v>1</v>
      </c>
      <c r="CJ98" s="260">
        <f>VLOOKUP(BX98,PERT_NAT_EQB_2021!$B$4:$G$81,5,FALSE)</f>
        <v>1</v>
      </c>
      <c r="CK98" s="260">
        <f>VLOOKUP(BX98,PERT_NAT_EQB_2021!$B$4:$G$81,2,FALSE)</f>
        <v>1</v>
      </c>
      <c r="CL98" s="259">
        <f t="shared" ref="CL98:CL109" si="196">CG98</f>
        <v>1</v>
      </c>
      <c r="CM98" s="260">
        <f t="shared" si="168"/>
        <v>1</v>
      </c>
      <c r="CN98" s="260">
        <f t="shared" si="157"/>
        <v>0</v>
      </c>
      <c r="CO98" s="260">
        <f t="shared" si="158"/>
        <v>0</v>
      </c>
      <c r="CP98" s="260">
        <f t="shared" ref="CP98:CP109" si="197">CK98</f>
        <v>1</v>
      </c>
      <c r="CQ98" s="260" t="s">
        <v>1035</v>
      </c>
      <c r="CR98" s="262">
        <v>3</v>
      </c>
      <c r="CS98" s="263">
        <v>1</v>
      </c>
      <c r="CT98" s="262">
        <v>0</v>
      </c>
      <c r="CU98" s="264">
        <v>1</v>
      </c>
      <c r="CV98" s="264">
        <v>1</v>
      </c>
      <c r="CW98" s="263"/>
      <c r="CX98" s="262">
        <v>1</v>
      </c>
      <c r="CY98" s="264" t="str">
        <f t="shared" ref="CY98:CY109" si="198">IF(AND(CT98=1,CX98=1),1,"")</f>
        <v/>
      </c>
      <c r="CZ98" s="264">
        <v>1</v>
      </c>
      <c r="DA98" s="264"/>
      <c r="DB98" s="264"/>
      <c r="DC98" s="264"/>
      <c r="DD98" s="264">
        <v>1</v>
      </c>
      <c r="DE98" s="264"/>
      <c r="DF98" s="264"/>
      <c r="DG98" s="264"/>
      <c r="DH98" s="262"/>
      <c r="DI98" s="264" t="str">
        <f t="shared" ref="DI98:DI109" si="199">IF(AND(CT98=1,DH98=1),1,"")</f>
        <v/>
      </c>
      <c r="DJ98" s="264"/>
      <c r="DK98" s="188" t="s">
        <v>1237</v>
      </c>
      <c r="DL98" s="264"/>
      <c r="DM98" s="264"/>
      <c r="DN98" s="264"/>
      <c r="DO98" s="264"/>
      <c r="DP98" s="264"/>
      <c r="DQ98" s="264"/>
      <c r="DR98" s="262"/>
      <c r="DS98" s="264" t="str">
        <f t="shared" si="151"/>
        <v/>
      </c>
      <c r="DT98" s="264"/>
      <c r="DU98" s="264"/>
      <c r="DV98" s="264"/>
      <c r="DW98" s="264"/>
      <c r="DX98" s="264"/>
      <c r="DY98" s="264"/>
      <c r="DZ98" s="264"/>
      <c r="EA98" s="264"/>
      <c r="EB98" s="262">
        <v>1</v>
      </c>
      <c r="EC98" s="264" t="str">
        <f t="shared" si="169"/>
        <v/>
      </c>
      <c r="ED98" s="264">
        <v>1</v>
      </c>
      <c r="EE98" s="264"/>
      <c r="EF98" s="264"/>
      <c r="EG98" s="264"/>
      <c r="EH98" s="264">
        <v>1</v>
      </c>
      <c r="EI98" s="264"/>
      <c r="EJ98" s="264"/>
      <c r="EK98" s="264"/>
      <c r="EL98" s="262"/>
      <c r="EM98" s="264" t="str">
        <f t="shared" si="112"/>
        <v/>
      </c>
      <c r="EN98" s="264"/>
      <c r="EO98" s="264"/>
      <c r="EP98" s="264"/>
      <c r="EQ98" s="264"/>
      <c r="ER98" s="264"/>
      <c r="ES98" s="264"/>
      <c r="ET98" s="264"/>
      <c r="EU98" s="264"/>
      <c r="EV98" s="262"/>
      <c r="EW98" s="264" t="str">
        <f t="shared" si="159"/>
        <v/>
      </c>
      <c r="EX98" s="264"/>
      <c r="EY98" s="264"/>
      <c r="EZ98" s="264"/>
      <c r="FA98" s="264"/>
      <c r="FB98" s="264"/>
      <c r="FC98" s="264"/>
      <c r="FD98" s="264"/>
      <c r="FE98" s="264"/>
      <c r="FF98" s="265">
        <f t="shared" si="170"/>
        <v>1</v>
      </c>
      <c r="FG98" s="264">
        <f t="shared" si="109"/>
        <v>0</v>
      </c>
      <c r="FH98" s="264">
        <f t="shared" si="171"/>
        <v>0</v>
      </c>
      <c r="FI98" s="264">
        <f t="shared" si="172"/>
        <v>1</v>
      </c>
      <c r="FJ98" s="264">
        <f t="shared" si="160"/>
        <v>0</v>
      </c>
      <c r="FK98" s="264">
        <f t="shared" si="161"/>
        <v>0</v>
      </c>
      <c r="FL98" s="264">
        <v>2</v>
      </c>
      <c r="FM98" s="264">
        <v>2</v>
      </c>
      <c r="FN98" s="264">
        <v>1</v>
      </c>
      <c r="FO98" s="264">
        <v>0</v>
      </c>
      <c r="FP98" s="264">
        <v>0</v>
      </c>
      <c r="FQ98" s="264">
        <v>2</v>
      </c>
      <c r="FR98" s="264">
        <v>1</v>
      </c>
      <c r="FS98" s="264">
        <v>1</v>
      </c>
      <c r="FT98" s="264"/>
      <c r="FU98" s="264"/>
      <c r="FV98" s="264"/>
      <c r="FW98" s="264"/>
      <c r="FX98" s="264"/>
      <c r="FY98" s="264"/>
      <c r="FZ98" s="264">
        <f t="shared" si="162"/>
        <v>2</v>
      </c>
      <c r="GA98" s="264">
        <f t="shared" si="163"/>
        <v>0</v>
      </c>
      <c r="GB98" s="264">
        <f t="shared" si="164"/>
        <v>0</v>
      </c>
      <c r="GC98" s="264">
        <f t="shared" si="165"/>
        <v>0</v>
      </c>
      <c r="GD98" s="264">
        <f t="shared" si="166"/>
        <v>0</v>
      </c>
      <c r="GE98" s="264">
        <f t="shared" si="167"/>
        <v>2</v>
      </c>
      <c r="GF98" s="264">
        <f t="shared" si="154"/>
        <v>0</v>
      </c>
      <c r="GG98" s="264">
        <f t="shared" si="155"/>
        <v>0</v>
      </c>
      <c r="GH98" s="264">
        <f t="shared" si="156"/>
        <v>0</v>
      </c>
      <c r="GI98" s="78"/>
      <c r="GJ98" s="78"/>
      <c r="GK98" s="75" t="s">
        <v>1238</v>
      </c>
      <c r="GL98" s="259">
        <v>4</v>
      </c>
      <c r="GM98" s="260">
        <v>1</v>
      </c>
      <c r="GN98" s="260">
        <v>1</v>
      </c>
      <c r="GO98" s="260">
        <v>1</v>
      </c>
      <c r="GP98" s="260">
        <v>1</v>
      </c>
      <c r="GQ98" s="260">
        <v>1</v>
      </c>
      <c r="GR98" s="260">
        <v>1</v>
      </c>
      <c r="GS98" s="260">
        <v>1</v>
      </c>
      <c r="GZ98" s="260" t="str">
        <f>VLOOKUP(BQ98,CARACT_PE!$A$2:$H$145,8,0)</f>
        <v>MEFM</v>
      </c>
    </row>
    <row r="99" spans="1:208" s="260" customFormat="1" ht="12.75" customHeight="1" x14ac:dyDescent="0.2">
      <c r="A99" s="259">
        <v>1</v>
      </c>
      <c r="B99" s="260">
        <v>0</v>
      </c>
      <c r="C99" s="260">
        <v>1</v>
      </c>
      <c r="D99" s="260">
        <v>0</v>
      </c>
      <c r="E99" s="260">
        <v>0</v>
      </c>
      <c r="F99" s="260">
        <v>0</v>
      </c>
      <c r="G99" s="260">
        <v>0</v>
      </c>
      <c r="H99" s="260">
        <v>0</v>
      </c>
      <c r="I99" s="260">
        <v>0</v>
      </c>
      <c r="J99" s="260">
        <v>0</v>
      </c>
      <c r="K99" s="260">
        <v>0</v>
      </c>
      <c r="L99" s="260">
        <v>0</v>
      </c>
      <c r="M99" s="260">
        <v>0</v>
      </c>
      <c r="N99" s="260">
        <v>0</v>
      </c>
      <c r="O99" s="260">
        <v>0</v>
      </c>
      <c r="P99" s="260">
        <v>0</v>
      </c>
      <c r="Q99" s="260">
        <v>0</v>
      </c>
      <c r="R99" s="260">
        <v>0</v>
      </c>
      <c r="S99" s="260">
        <v>0</v>
      </c>
      <c r="T99" s="260">
        <v>0</v>
      </c>
      <c r="U99" s="260">
        <v>0</v>
      </c>
      <c r="V99" s="260">
        <v>1</v>
      </c>
      <c r="W99" s="260">
        <v>0</v>
      </c>
      <c r="X99" s="260">
        <v>0</v>
      </c>
      <c r="Y99" s="260">
        <v>0</v>
      </c>
      <c r="Z99" s="260">
        <v>1</v>
      </c>
      <c r="AA99" s="260">
        <v>0</v>
      </c>
      <c r="AB99" s="260">
        <v>0</v>
      </c>
      <c r="AC99" s="260">
        <v>0</v>
      </c>
      <c r="AD99" s="260">
        <v>0</v>
      </c>
      <c r="AE99" s="260">
        <v>0</v>
      </c>
      <c r="AF99" s="260">
        <v>0</v>
      </c>
      <c r="AG99" s="260">
        <v>0</v>
      </c>
      <c r="AH99" s="260">
        <v>0</v>
      </c>
      <c r="AI99" s="260">
        <v>0</v>
      </c>
      <c r="AJ99" s="260">
        <v>0</v>
      </c>
      <c r="AK99" s="260">
        <v>0</v>
      </c>
      <c r="AL99" s="260">
        <v>0</v>
      </c>
      <c r="AM99" s="260">
        <v>0</v>
      </c>
      <c r="AN99" s="260">
        <v>0</v>
      </c>
      <c r="AO99" s="260">
        <v>0</v>
      </c>
      <c r="AP99" s="261">
        <v>0</v>
      </c>
      <c r="AQ99" s="260">
        <f t="shared" si="173"/>
        <v>1</v>
      </c>
      <c r="AR99" s="260">
        <f t="shared" si="174"/>
        <v>0</v>
      </c>
      <c r="AS99" s="260">
        <f t="shared" si="175"/>
        <v>0</v>
      </c>
      <c r="AT99" s="260">
        <f t="shared" si="176"/>
        <v>1</v>
      </c>
      <c r="AU99" s="260">
        <f t="shared" si="177"/>
        <v>0</v>
      </c>
      <c r="AV99" s="260">
        <f t="shared" si="178"/>
        <v>0</v>
      </c>
      <c r="AW99" s="259">
        <f t="shared" si="179"/>
        <v>1</v>
      </c>
      <c r="AX99" s="260">
        <f t="shared" si="180"/>
        <v>0</v>
      </c>
      <c r="AY99" s="260">
        <f t="shared" si="181"/>
        <v>0</v>
      </c>
      <c r="AZ99" s="260">
        <f t="shared" si="182"/>
        <v>0</v>
      </c>
      <c r="BA99" s="260">
        <f t="shared" si="183"/>
        <v>1</v>
      </c>
      <c r="BB99" s="260">
        <f t="shared" si="184"/>
        <v>0</v>
      </c>
      <c r="BC99" s="261">
        <f t="shared" si="185"/>
        <v>0</v>
      </c>
      <c r="BD99" s="259">
        <f t="shared" si="186"/>
        <v>1</v>
      </c>
      <c r="BE99" s="260">
        <f t="shared" si="187"/>
        <v>1</v>
      </c>
      <c r="BF99" s="261">
        <f t="shared" si="188"/>
        <v>2</v>
      </c>
      <c r="BG99" s="260">
        <f t="shared" si="189"/>
        <v>2</v>
      </c>
      <c r="BH99" s="260">
        <f t="shared" si="190"/>
        <v>0</v>
      </c>
      <c r="BI99" s="260">
        <f t="shared" si="191"/>
        <v>1</v>
      </c>
      <c r="BJ99" s="260">
        <f t="shared" si="192"/>
        <v>0</v>
      </c>
      <c r="BK99" s="260">
        <f t="shared" si="193"/>
        <v>1</v>
      </c>
      <c r="BL99" s="260">
        <f t="shared" si="194"/>
        <v>0</v>
      </c>
      <c r="BM99" s="260">
        <f t="shared" si="195"/>
        <v>0</v>
      </c>
      <c r="BN99" s="259">
        <v>1</v>
      </c>
      <c r="BO99" s="260">
        <v>1</v>
      </c>
      <c r="BP99" s="261">
        <v>0</v>
      </c>
      <c r="BQ99" s="259" t="s">
        <v>366</v>
      </c>
      <c r="BR99" s="260" t="s">
        <v>367</v>
      </c>
      <c r="BS99" s="260" t="s">
        <v>937</v>
      </c>
      <c r="BT99" s="260">
        <v>85</v>
      </c>
      <c r="BU99" s="260" t="s">
        <v>1101</v>
      </c>
      <c r="BV99" s="260">
        <v>9</v>
      </c>
      <c r="BW99" s="260" t="s">
        <v>70</v>
      </c>
      <c r="BX99" s="261" t="s">
        <v>666</v>
      </c>
      <c r="BY99" s="259">
        <f>VLOOKUP(BW99,PERT_NAT_EQB_2018!$B$4:$G$35,6,FALSE)</f>
        <v>1</v>
      </c>
      <c r="BZ99" s="260">
        <f>VLOOKUP(BW99,PERT_NAT_EQB_2018!$B$4:$G$35,3,FALSE)</f>
        <v>1</v>
      </c>
      <c r="CA99" s="260">
        <f>VLOOKUP(BW99,PERT_NAT_EQB_2018!$B$4:$G$35,4,FALSE)</f>
        <v>1</v>
      </c>
      <c r="CB99" s="260">
        <f>VLOOKUP(BW99,PERT_NAT_EQB_2018!$B$4:$G$35,5,FALSE)</f>
        <v>1</v>
      </c>
      <c r="CC99" s="260">
        <f>VLOOKUP(BW99,PERT_NAT_EQB_2018!$B$4:$G$35,2,FALSE)</f>
        <v>1</v>
      </c>
      <c r="CD99" s="259">
        <v>0</v>
      </c>
      <c r="CE99" s="260">
        <f>VLOOKUP(BQ99,CARACT_PE!$A$1:$N$145,COLUMN(CARACT_PE!N:N),FALSE)</f>
        <v>51</v>
      </c>
      <c r="CF99" s="260">
        <v>5</v>
      </c>
      <c r="CG99" s="259">
        <f>VLOOKUP(BX99,PERT_NAT_EQB_2021!$B$4:$G$81,6,FALSE)</f>
        <v>1</v>
      </c>
      <c r="CH99" s="260">
        <f>VLOOKUP(BX99,PERT_NAT_EQB_2021!$B$4:$G$81,3,FALSE)</f>
        <v>1</v>
      </c>
      <c r="CI99" s="260">
        <f>VLOOKUP(BX99,PERT_NAT_EQB_2021!$B$4:$G$81,4,FALSE)</f>
        <v>1</v>
      </c>
      <c r="CJ99" s="260">
        <f>VLOOKUP(BX99,PERT_NAT_EQB_2021!$B$4:$G$81,5,FALSE)</f>
        <v>1</v>
      </c>
      <c r="CK99" s="260">
        <f>VLOOKUP(BX99,PERT_NAT_EQB_2021!$B$4:$G$81,2,FALSE)</f>
        <v>1</v>
      </c>
      <c r="CL99" s="259">
        <f t="shared" si="196"/>
        <v>1</v>
      </c>
      <c r="CM99" s="260">
        <f t="shared" si="168"/>
        <v>1</v>
      </c>
      <c r="CN99" s="260">
        <f t="shared" si="157"/>
        <v>0</v>
      </c>
      <c r="CO99" s="260">
        <f t="shared" si="158"/>
        <v>0</v>
      </c>
      <c r="CP99" s="260">
        <f t="shared" si="197"/>
        <v>1</v>
      </c>
      <c r="CQ99" s="260" t="s">
        <v>1035</v>
      </c>
      <c r="CR99" s="262">
        <v>4</v>
      </c>
      <c r="CS99" s="263">
        <v>1</v>
      </c>
      <c r="CT99" s="262">
        <v>1</v>
      </c>
      <c r="CU99" s="264">
        <v>1</v>
      </c>
      <c r="CV99" s="264"/>
      <c r="CW99" s="263"/>
      <c r="CX99" s="262">
        <v>1</v>
      </c>
      <c r="CY99" s="264">
        <f t="shared" si="198"/>
        <v>1</v>
      </c>
      <c r="CZ99" s="264">
        <v>1</v>
      </c>
      <c r="DA99" s="264"/>
      <c r="DB99" s="264"/>
      <c r="DC99" s="264"/>
      <c r="DD99" s="264">
        <v>1</v>
      </c>
      <c r="DE99" s="264"/>
      <c r="DF99" s="264"/>
      <c r="DG99" s="264"/>
      <c r="DH99" s="262"/>
      <c r="DI99" s="264" t="str">
        <f t="shared" si="199"/>
        <v/>
      </c>
      <c r="DJ99" s="264"/>
      <c r="DK99" s="188"/>
      <c r="DL99" s="264"/>
      <c r="DM99" s="264"/>
      <c r="DN99" s="264"/>
      <c r="DO99" s="264"/>
      <c r="DP99" s="264"/>
      <c r="DQ99" s="264">
        <v>1</v>
      </c>
      <c r="DR99" s="262"/>
      <c r="DS99" s="264" t="str">
        <f t="shared" si="151"/>
        <v/>
      </c>
      <c r="DT99" s="264"/>
      <c r="DU99" s="264"/>
      <c r="DV99" s="264"/>
      <c r="DW99" s="264"/>
      <c r="DX99" s="264"/>
      <c r="DY99" s="264"/>
      <c r="DZ99" s="264"/>
      <c r="EA99" s="264"/>
      <c r="EB99" s="262">
        <v>1</v>
      </c>
      <c r="EC99" s="264">
        <f t="shared" si="169"/>
        <v>1</v>
      </c>
      <c r="ED99" s="264">
        <v>1</v>
      </c>
      <c r="EE99" s="264"/>
      <c r="EF99" s="264"/>
      <c r="EG99" s="264"/>
      <c r="EH99" s="264">
        <v>1</v>
      </c>
      <c r="EI99" s="264"/>
      <c r="EJ99" s="264"/>
      <c r="EK99" s="264"/>
      <c r="EL99" s="262"/>
      <c r="EM99" s="264" t="str">
        <f t="shared" si="112"/>
        <v/>
      </c>
      <c r="EN99" s="264"/>
      <c r="EO99" s="264"/>
      <c r="EP99" s="264"/>
      <c r="EQ99" s="264"/>
      <c r="ER99" s="264"/>
      <c r="ES99" s="264"/>
      <c r="ET99" s="264"/>
      <c r="EU99" s="264"/>
      <c r="EV99" s="262"/>
      <c r="EW99" s="264" t="str">
        <f t="shared" si="159"/>
        <v/>
      </c>
      <c r="EX99" s="264"/>
      <c r="EY99" s="264"/>
      <c r="EZ99" s="264"/>
      <c r="FA99" s="264"/>
      <c r="FB99" s="264"/>
      <c r="FC99" s="264"/>
      <c r="FD99" s="264"/>
      <c r="FE99" s="264"/>
      <c r="FF99" s="265">
        <f t="shared" si="170"/>
        <v>1</v>
      </c>
      <c r="FG99" s="264">
        <f t="shared" si="109"/>
        <v>0</v>
      </c>
      <c r="FH99" s="264">
        <f t="shared" si="171"/>
        <v>0</v>
      </c>
      <c r="FI99" s="264">
        <f t="shared" si="172"/>
        <v>1</v>
      </c>
      <c r="FJ99" s="264">
        <f t="shared" si="160"/>
        <v>0</v>
      </c>
      <c r="FK99" s="264">
        <f t="shared" si="161"/>
        <v>0</v>
      </c>
      <c r="FL99" s="264">
        <v>2</v>
      </c>
      <c r="FM99" s="264">
        <v>2</v>
      </c>
      <c r="FN99" s="264">
        <v>1</v>
      </c>
      <c r="FO99" s="264">
        <v>0</v>
      </c>
      <c r="FP99" s="264">
        <v>0</v>
      </c>
      <c r="FQ99" s="264">
        <v>2</v>
      </c>
      <c r="FR99" s="264">
        <v>1</v>
      </c>
      <c r="FS99" s="264">
        <v>1</v>
      </c>
      <c r="FT99" s="264">
        <v>1</v>
      </c>
      <c r="FU99" s="264">
        <v>1</v>
      </c>
      <c r="FV99" s="264"/>
      <c r="FW99" s="264"/>
      <c r="FX99" s="264">
        <v>1</v>
      </c>
      <c r="FY99" s="264">
        <v>1</v>
      </c>
      <c r="FZ99" s="264">
        <f t="shared" si="162"/>
        <v>2</v>
      </c>
      <c r="GA99" s="264">
        <f t="shared" si="163"/>
        <v>2</v>
      </c>
      <c r="GB99" s="264">
        <f t="shared" si="164"/>
        <v>0</v>
      </c>
      <c r="GC99" s="264">
        <f t="shared" si="165"/>
        <v>0</v>
      </c>
      <c r="GD99" s="264">
        <f t="shared" si="166"/>
        <v>0</v>
      </c>
      <c r="GE99" s="264">
        <f t="shared" si="167"/>
        <v>2</v>
      </c>
      <c r="GF99" s="264">
        <f t="shared" si="154"/>
        <v>0</v>
      </c>
      <c r="GG99" s="264">
        <f t="shared" si="155"/>
        <v>0</v>
      </c>
      <c r="GH99" s="264">
        <f t="shared" si="156"/>
        <v>1</v>
      </c>
      <c r="GI99" s="78">
        <v>1</v>
      </c>
      <c r="GJ99" s="78"/>
      <c r="GK99" s="75" t="s">
        <v>952</v>
      </c>
      <c r="GL99" s="259">
        <v>4</v>
      </c>
      <c r="GM99" s="260">
        <v>1</v>
      </c>
      <c r="GN99" s="260">
        <v>1</v>
      </c>
      <c r="GO99" s="260">
        <v>1</v>
      </c>
      <c r="GP99" s="260">
        <v>1</v>
      </c>
      <c r="GQ99" s="260">
        <v>1</v>
      </c>
      <c r="GR99" s="260">
        <v>1</v>
      </c>
      <c r="GS99" s="260">
        <v>1</v>
      </c>
      <c r="GT99" s="260">
        <v>4</v>
      </c>
      <c r="GU99" s="260">
        <v>4</v>
      </c>
      <c r="GV99" s="260">
        <v>4</v>
      </c>
      <c r="GW99" s="260">
        <v>1</v>
      </c>
      <c r="GX99" s="260">
        <v>4</v>
      </c>
      <c r="GY99" s="260">
        <v>1</v>
      </c>
      <c r="GZ99" s="260" t="str">
        <f>VLOOKUP(BQ99,CARACT_PE!$A$2:$H$145,8,0)</f>
        <v>MEFM</v>
      </c>
    </row>
    <row r="100" spans="1:208" s="260" customFormat="1" ht="12.75" customHeight="1" x14ac:dyDescent="0.2">
      <c r="A100" s="259">
        <v>1</v>
      </c>
      <c r="B100" s="260">
        <v>0</v>
      </c>
      <c r="C100" s="260">
        <v>1</v>
      </c>
      <c r="D100" s="260">
        <v>0</v>
      </c>
      <c r="E100" s="260">
        <v>0</v>
      </c>
      <c r="F100" s="260">
        <v>0</v>
      </c>
      <c r="G100" s="260">
        <v>0</v>
      </c>
      <c r="H100" s="260">
        <v>0</v>
      </c>
      <c r="I100" s="260">
        <v>0</v>
      </c>
      <c r="J100" s="260">
        <v>0</v>
      </c>
      <c r="K100" s="260">
        <v>0</v>
      </c>
      <c r="L100" s="260">
        <v>0</v>
      </c>
      <c r="M100" s="260">
        <v>0</v>
      </c>
      <c r="N100" s="260">
        <v>0</v>
      </c>
      <c r="O100" s="260">
        <v>0</v>
      </c>
      <c r="P100" s="260">
        <v>0</v>
      </c>
      <c r="Q100" s="260">
        <v>0</v>
      </c>
      <c r="R100" s="260">
        <v>0</v>
      </c>
      <c r="S100" s="260">
        <v>0</v>
      </c>
      <c r="T100" s="260">
        <v>0</v>
      </c>
      <c r="U100" s="260">
        <v>0</v>
      </c>
      <c r="V100" s="260">
        <v>1</v>
      </c>
      <c r="W100" s="260">
        <v>0</v>
      </c>
      <c r="X100" s="260">
        <v>0</v>
      </c>
      <c r="Y100" s="260">
        <v>0</v>
      </c>
      <c r="Z100" s="260">
        <v>0</v>
      </c>
      <c r="AA100" s="260">
        <v>0</v>
      </c>
      <c r="AB100" s="260">
        <v>0</v>
      </c>
      <c r="AC100" s="260">
        <v>0</v>
      </c>
      <c r="AD100" s="260">
        <v>0</v>
      </c>
      <c r="AE100" s="260">
        <v>0</v>
      </c>
      <c r="AF100" s="260">
        <v>0</v>
      </c>
      <c r="AG100" s="260">
        <v>0</v>
      </c>
      <c r="AH100" s="260">
        <v>0</v>
      </c>
      <c r="AI100" s="260">
        <v>0</v>
      </c>
      <c r="AJ100" s="260">
        <v>0</v>
      </c>
      <c r="AK100" s="260">
        <v>0</v>
      </c>
      <c r="AL100" s="260">
        <v>0</v>
      </c>
      <c r="AM100" s="260">
        <v>0</v>
      </c>
      <c r="AN100" s="260">
        <v>0</v>
      </c>
      <c r="AO100" s="260">
        <v>0</v>
      </c>
      <c r="AP100" s="261">
        <v>0</v>
      </c>
      <c r="AQ100" s="260">
        <f t="shared" si="173"/>
        <v>1</v>
      </c>
      <c r="AR100" s="260">
        <f t="shared" si="174"/>
        <v>0</v>
      </c>
      <c r="AS100" s="260">
        <f t="shared" si="175"/>
        <v>0</v>
      </c>
      <c r="AT100" s="260">
        <f t="shared" si="176"/>
        <v>1</v>
      </c>
      <c r="AU100" s="260">
        <f t="shared" si="177"/>
        <v>0</v>
      </c>
      <c r="AV100" s="260">
        <f t="shared" si="178"/>
        <v>0</v>
      </c>
      <c r="AW100" s="259">
        <f t="shared" si="179"/>
        <v>1</v>
      </c>
      <c r="AX100" s="260">
        <f t="shared" si="180"/>
        <v>0</v>
      </c>
      <c r="AY100" s="260">
        <f t="shared" si="181"/>
        <v>0</v>
      </c>
      <c r="AZ100" s="260">
        <f t="shared" si="182"/>
        <v>0</v>
      </c>
      <c r="BA100" s="260">
        <f t="shared" si="183"/>
        <v>0</v>
      </c>
      <c r="BB100" s="260">
        <f t="shared" si="184"/>
        <v>0</v>
      </c>
      <c r="BC100" s="261">
        <f t="shared" si="185"/>
        <v>0</v>
      </c>
      <c r="BD100" s="259">
        <f t="shared" si="186"/>
        <v>1</v>
      </c>
      <c r="BE100" s="260">
        <f t="shared" si="187"/>
        <v>1</v>
      </c>
      <c r="BF100" s="261">
        <f t="shared" si="188"/>
        <v>1</v>
      </c>
      <c r="BG100" s="260">
        <f t="shared" si="189"/>
        <v>2</v>
      </c>
      <c r="BH100" s="260">
        <f t="shared" si="190"/>
        <v>0</v>
      </c>
      <c r="BI100" s="260">
        <f t="shared" si="191"/>
        <v>1</v>
      </c>
      <c r="BJ100" s="260">
        <f t="shared" si="192"/>
        <v>0</v>
      </c>
      <c r="BK100" s="260">
        <f t="shared" si="193"/>
        <v>0</v>
      </c>
      <c r="BL100" s="260">
        <f t="shared" si="194"/>
        <v>0</v>
      </c>
      <c r="BM100" s="260">
        <f t="shared" si="195"/>
        <v>0</v>
      </c>
      <c r="BN100" s="259">
        <v>1</v>
      </c>
      <c r="BO100" s="260">
        <v>1</v>
      </c>
      <c r="BP100" s="261">
        <v>0</v>
      </c>
      <c r="BQ100" s="259" t="s">
        <v>369</v>
      </c>
      <c r="BR100" s="260" t="s">
        <v>370</v>
      </c>
      <c r="BS100" s="260" t="s">
        <v>938</v>
      </c>
      <c r="BT100" s="260">
        <v>85</v>
      </c>
      <c r="BU100" s="260" t="s">
        <v>1101</v>
      </c>
      <c r="BV100" s="260">
        <v>9</v>
      </c>
      <c r="BW100" s="260" t="s">
        <v>70</v>
      </c>
      <c r="BX100" s="261" t="s">
        <v>684</v>
      </c>
      <c r="BY100" s="259">
        <f>VLOOKUP(BW100,PERT_NAT_EQB_2018!$B$4:$G$35,6,FALSE)</f>
        <v>1</v>
      </c>
      <c r="BZ100" s="260">
        <f>VLOOKUP(BW100,PERT_NAT_EQB_2018!$B$4:$G$35,3,FALSE)</f>
        <v>1</v>
      </c>
      <c r="CA100" s="260">
        <f>VLOOKUP(BW100,PERT_NAT_EQB_2018!$B$4:$G$35,4,FALSE)</f>
        <v>1</v>
      </c>
      <c r="CB100" s="260">
        <f>VLOOKUP(BW100,PERT_NAT_EQB_2018!$B$4:$G$35,5,FALSE)</f>
        <v>1</v>
      </c>
      <c r="CC100" s="260">
        <f>VLOOKUP(BW100,PERT_NAT_EQB_2018!$B$4:$G$35,2,FALSE)</f>
        <v>1</v>
      </c>
      <c r="CD100" s="259">
        <v>0</v>
      </c>
      <c r="CE100" s="260">
        <f>VLOOKUP(BQ100,CARACT_PE!$A$1:$N$145,COLUMN(CARACT_PE!N:N),FALSE)</f>
        <v>35</v>
      </c>
      <c r="CF100" s="260">
        <v>16.8</v>
      </c>
      <c r="CG100" s="259">
        <f>VLOOKUP(BX100,PERT_NAT_EQB_2021!$B$4:$G$81,6,FALSE)</f>
        <v>1</v>
      </c>
      <c r="CH100" s="260">
        <f>VLOOKUP(BX100,PERT_NAT_EQB_2021!$B$4:$G$81,3,FALSE)</f>
        <v>1</v>
      </c>
      <c r="CI100" s="260">
        <f>VLOOKUP(BX100,PERT_NAT_EQB_2021!$B$4:$G$81,4,FALSE)</f>
        <v>1</v>
      </c>
      <c r="CJ100" s="260">
        <f>VLOOKUP(BX100,PERT_NAT_EQB_2021!$B$4:$G$81,5,FALSE)</f>
        <v>1</v>
      </c>
      <c r="CK100" s="260">
        <f>VLOOKUP(BX100,PERT_NAT_EQB_2021!$B$4:$G$81,2,FALSE)</f>
        <v>1</v>
      </c>
      <c r="CL100" s="259">
        <f t="shared" si="196"/>
        <v>1</v>
      </c>
      <c r="CM100" s="260">
        <f t="shared" si="168"/>
        <v>1</v>
      </c>
      <c r="CN100" s="260">
        <f t="shared" si="157"/>
        <v>0</v>
      </c>
      <c r="CO100" s="260">
        <f t="shared" si="158"/>
        <v>0</v>
      </c>
      <c r="CP100" s="260">
        <f t="shared" si="197"/>
        <v>1</v>
      </c>
      <c r="CQ100" s="260" t="s">
        <v>1035</v>
      </c>
      <c r="CR100" s="262">
        <v>4</v>
      </c>
      <c r="CS100" s="263">
        <v>1</v>
      </c>
      <c r="CT100" s="262">
        <v>1</v>
      </c>
      <c r="CU100" s="264">
        <v>1</v>
      </c>
      <c r="CV100" s="264"/>
      <c r="CW100" s="263"/>
      <c r="CX100" s="262">
        <v>1</v>
      </c>
      <c r="CY100" s="264">
        <f t="shared" si="198"/>
        <v>1</v>
      </c>
      <c r="CZ100" s="264">
        <v>1</v>
      </c>
      <c r="DA100" s="264"/>
      <c r="DB100" s="264"/>
      <c r="DC100" s="264"/>
      <c r="DD100" s="264">
        <v>1</v>
      </c>
      <c r="DE100" s="264"/>
      <c r="DF100" s="264"/>
      <c r="DG100" s="264"/>
      <c r="DH100" s="262"/>
      <c r="DI100" s="264" t="str">
        <f t="shared" si="199"/>
        <v/>
      </c>
      <c r="DJ100" s="264"/>
      <c r="DK100" s="188"/>
      <c r="DL100" s="264"/>
      <c r="DM100" s="264"/>
      <c r="DN100" s="264"/>
      <c r="DO100" s="264"/>
      <c r="DP100" s="264"/>
      <c r="DQ100" s="264">
        <v>1</v>
      </c>
      <c r="DR100" s="262"/>
      <c r="DS100" s="264" t="str">
        <f t="shared" si="151"/>
        <v/>
      </c>
      <c r="DT100" s="264"/>
      <c r="DU100" s="264"/>
      <c r="DV100" s="264"/>
      <c r="DW100" s="264"/>
      <c r="DX100" s="264"/>
      <c r="DY100" s="264"/>
      <c r="DZ100" s="264"/>
      <c r="EA100" s="264"/>
      <c r="EB100" s="262">
        <v>1</v>
      </c>
      <c r="EC100" s="264">
        <f t="shared" si="169"/>
        <v>1</v>
      </c>
      <c r="ED100" s="264">
        <v>1</v>
      </c>
      <c r="EE100" s="264"/>
      <c r="EF100" s="264"/>
      <c r="EG100" s="264"/>
      <c r="EH100" s="264">
        <v>1</v>
      </c>
      <c r="EI100" s="264"/>
      <c r="EJ100" s="264"/>
      <c r="EK100" s="264"/>
      <c r="EL100" s="262"/>
      <c r="EM100" s="264" t="str">
        <f t="shared" si="112"/>
        <v/>
      </c>
      <c r="EN100" s="264"/>
      <c r="EO100" s="264"/>
      <c r="EP100" s="264"/>
      <c r="EQ100" s="264"/>
      <c r="ER100" s="264"/>
      <c r="ES100" s="264"/>
      <c r="ET100" s="264"/>
      <c r="EU100" s="264"/>
      <c r="EV100" s="262"/>
      <c r="EW100" s="264" t="str">
        <f t="shared" si="159"/>
        <v/>
      </c>
      <c r="EX100" s="264"/>
      <c r="EY100" s="264"/>
      <c r="EZ100" s="264"/>
      <c r="FA100" s="264"/>
      <c r="FB100" s="264"/>
      <c r="FC100" s="264"/>
      <c r="FD100" s="264"/>
      <c r="FE100" s="264"/>
      <c r="FF100" s="265">
        <f t="shared" si="170"/>
        <v>1</v>
      </c>
      <c r="FG100" s="264">
        <f t="shared" si="109"/>
        <v>0</v>
      </c>
      <c r="FH100" s="264">
        <f t="shared" si="171"/>
        <v>0</v>
      </c>
      <c r="FI100" s="264">
        <f t="shared" si="172"/>
        <v>1</v>
      </c>
      <c r="FJ100" s="264">
        <f t="shared" si="160"/>
        <v>0</v>
      </c>
      <c r="FK100" s="264">
        <f t="shared" si="161"/>
        <v>0</v>
      </c>
      <c r="FL100" s="264">
        <v>2</v>
      </c>
      <c r="FM100" s="264">
        <v>2</v>
      </c>
      <c r="FN100" s="264">
        <v>1</v>
      </c>
      <c r="FO100" s="264">
        <v>0</v>
      </c>
      <c r="FP100" s="264">
        <v>0</v>
      </c>
      <c r="FQ100" s="264">
        <v>2</v>
      </c>
      <c r="FR100" s="264">
        <v>1</v>
      </c>
      <c r="FS100" s="264">
        <v>1</v>
      </c>
      <c r="FT100" s="264">
        <v>1</v>
      </c>
      <c r="FU100" s="264">
        <v>1</v>
      </c>
      <c r="FV100" s="264"/>
      <c r="FW100" s="264"/>
      <c r="FX100" s="264">
        <v>1</v>
      </c>
      <c r="FY100" s="264">
        <v>1</v>
      </c>
      <c r="FZ100" s="264">
        <f t="shared" si="162"/>
        <v>2</v>
      </c>
      <c r="GA100" s="264">
        <f t="shared" si="163"/>
        <v>2</v>
      </c>
      <c r="GB100" s="264">
        <f t="shared" si="164"/>
        <v>0</v>
      </c>
      <c r="GC100" s="264">
        <f t="shared" si="165"/>
        <v>0</v>
      </c>
      <c r="GD100" s="264">
        <f t="shared" si="166"/>
        <v>0</v>
      </c>
      <c r="GE100" s="264">
        <f t="shared" si="167"/>
        <v>2</v>
      </c>
      <c r="GF100" s="264">
        <f t="shared" si="154"/>
        <v>0</v>
      </c>
      <c r="GG100" s="264">
        <f t="shared" si="155"/>
        <v>0</v>
      </c>
      <c r="GH100" s="264">
        <f t="shared" si="156"/>
        <v>1</v>
      </c>
      <c r="GI100" s="78">
        <v>1</v>
      </c>
      <c r="GJ100" s="78"/>
      <c r="GK100" s="75" t="s">
        <v>1112</v>
      </c>
      <c r="GL100" s="259">
        <v>4</v>
      </c>
      <c r="GM100" s="260">
        <v>1</v>
      </c>
      <c r="GN100" s="260">
        <v>1</v>
      </c>
      <c r="GO100" s="260">
        <v>1</v>
      </c>
      <c r="GP100" s="260">
        <v>1</v>
      </c>
      <c r="GQ100" s="260">
        <v>1</v>
      </c>
      <c r="GR100" s="260">
        <v>1</v>
      </c>
      <c r="GS100" s="260">
        <v>1</v>
      </c>
      <c r="GT100" s="260">
        <v>4</v>
      </c>
      <c r="GU100" s="260">
        <v>4</v>
      </c>
      <c r="GV100" s="260">
        <v>4</v>
      </c>
      <c r="GW100" s="260">
        <v>1</v>
      </c>
      <c r="GX100" s="260">
        <v>4</v>
      </c>
      <c r="GY100" s="260">
        <v>1</v>
      </c>
      <c r="GZ100" s="260" t="str">
        <f>VLOOKUP(BQ100,CARACT_PE!$A$2:$H$145,8,0)</f>
        <v>MEFM</v>
      </c>
    </row>
    <row r="101" spans="1:208" s="260" customFormat="1" ht="12.75" customHeight="1" x14ac:dyDescent="0.2">
      <c r="A101" s="259">
        <v>0</v>
      </c>
      <c r="B101" s="260">
        <v>0</v>
      </c>
      <c r="C101" s="260">
        <v>0</v>
      </c>
      <c r="D101" s="260">
        <v>0</v>
      </c>
      <c r="E101" s="260">
        <v>0</v>
      </c>
      <c r="F101" s="260">
        <v>0</v>
      </c>
      <c r="G101" s="260">
        <v>0</v>
      </c>
      <c r="H101" s="260">
        <v>1</v>
      </c>
      <c r="I101" s="260">
        <v>1</v>
      </c>
      <c r="J101" s="260">
        <v>0</v>
      </c>
      <c r="K101" s="260">
        <v>0</v>
      </c>
      <c r="L101" s="260">
        <v>0</v>
      </c>
      <c r="M101" s="260">
        <v>0</v>
      </c>
      <c r="N101" s="260">
        <v>1</v>
      </c>
      <c r="O101" s="260">
        <v>0</v>
      </c>
      <c r="P101" s="260">
        <v>0</v>
      </c>
      <c r="Q101" s="260">
        <v>0</v>
      </c>
      <c r="R101" s="260">
        <v>0</v>
      </c>
      <c r="S101" s="260">
        <v>0</v>
      </c>
      <c r="T101" s="260">
        <v>0</v>
      </c>
      <c r="U101" s="260">
        <v>0</v>
      </c>
      <c r="V101" s="260">
        <v>1</v>
      </c>
      <c r="W101" s="260">
        <v>1</v>
      </c>
      <c r="X101" s="260">
        <v>0</v>
      </c>
      <c r="Y101" s="260">
        <v>0</v>
      </c>
      <c r="Z101" s="260">
        <v>1</v>
      </c>
      <c r="AA101" s="260">
        <v>0</v>
      </c>
      <c r="AB101" s="260">
        <v>0</v>
      </c>
      <c r="AC101" s="260">
        <v>0</v>
      </c>
      <c r="AD101" s="260">
        <v>0</v>
      </c>
      <c r="AE101" s="260">
        <v>0</v>
      </c>
      <c r="AF101" s="260">
        <v>0</v>
      </c>
      <c r="AG101" s="260">
        <v>0</v>
      </c>
      <c r="AH101" s="260">
        <v>0</v>
      </c>
      <c r="AI101" s="260">
        <v>0</v>
      </c>
      <c r="AJ101" s="260">
        <v>0</v>
      </c>
      <c r="AK101" s="260">
        <v>0</v>
      </c>
      <c r="AL101" s="260">
        <v>0</v>
      </c>
      <c r="AM101" s="260">
        <v>0</v>
      </c>
      <c r="AN101" s="260">
        <v>0</v>
      </c>
      <c r="AO101" s="260">
        <v>0</v>
      </c>
      <c r="AP101" s="261">
        <v>0</v>
      </c>
      <c r="AQ101" s="260">
        <f t="shared" si="173"/>
        <v>0</v>
      </c>
      <c r="AR101" s="260">
        <f t="shared" si="174"/>
        <v>1</v>
      </c>
      <c r="AS101" s="260">
        <f t="shared" si="175"/>
        <v>0</v>
      </c>
      <c r="AT101" s="260">
        <f t="shared" si="176"/>
        <v>1</v>
      </c>
      <c r="AU101" s="260">
        <f t="shared" si="177"/>
        <v>0</v>
      </c>
      <c r="AV101" s="260">
        <f t="shared" si="178"/>
        <v>0</v>
      </c>
      <c r="AW101" s="259">
        <f t="shared" si="179"/>
        <v>1</v>
      </c>
      <c r="AX101" s="260">
        <f t="shared" si="180"/>
        <v>1</v>
      </c>
      <c r="AY101" s="260">
        <f t="shared" si="181"/>
        <v>0</v>
      </c>
      <c r="AZ101" s="260">
        <f t="shared" si="182"/>
        <v>0</v>
      </c>
      <c r="BA101" s="260">
        <f t="shared" si="183"/>
        <v>1</v>
      </c>
      <c r="BB101" s="260">
        <f t="shared" si="184"/>
        <v>0</v>
      </c>
      <c r="BC101" s="261">
        <f t="shared" si="185"/>
        <v>0</v>
      </c>
      <c r="BD101" s="259">
        <f t="shared" si="186"/>
        <v>1</v>
      </c>
      <c r="BE101" s="260">
        <f t="shared" si="187"/>
        <v>1</v>
      </c>
      <c r="BF101" s="261">
        <f t="shared" si="188"/>
        <v>3</v>
      </c>
      <c r="BG101" s="260">
        <f t="shared" si="189"/>
        <v>2</v>
      </c>
      <c r="BH101" s="260">
        <f t="shared" si="190"/>
        <v>2</v>
      </c>
      <c r="BI101" s="260">
        <f t="shared" si="191"/>
        <v>0</v>
      </c>
      <c r="BJ101" s="260">
        <f t="shared" si="192"/>
        <v>0</v>
      </c>
      <c r="BK101" s="260">
        <f t="shared" si="193"/>
        <v>1</v>
      </c>
      <c r="BL101" s="260">
        <f t="shared" si="194"/>
        <v>0</v>
      </c>
      <c r="BM101" s="260">
        <f t="shared" si="195"/>
        <v>1</v>
      </c>
      <c r="BN101" s="259">
        <v>0</v>
      </c>
      <c r="BO101" s="260">
        <v>1</v>
      </c>
      <c r="BP101" s="261">
        <v>0</v>
      </c>
      <c r="BQ101" s="259" t="s">
        <v>372</v>
      </c>
      <c r="BR101" s="260" t="s">
        <v>373</v>
      </c>
      <c r="BS101" s="260" t="s">
        <v>939</v>
      </c>
      <c r="BT101" s="260">
        <v>85</v>
      </c>
      <c r="BU101" s="260" t="s">
        <v>1101</v>
      </c>
      <c r="BV101" s="260">
        <v>9</v>
      </c>
      <c r="BW101" s="260" t="s">
        <v>70</v>
      </c>
      <c r="BX101" s="261" t="s">
        <v>668</v>
      </c>
      <c r="BY101" s="259">
        <f>VLOOKUP(BW101,PERT_NAT_EQB_2018!$B$4:$G$35,6,FALSE)</f>
        <v>1</v>
      </c>
      <c r="BZ101" s="260">
        <f>VLOOKUP(BW101,PERT_NAT_EQB_2018!$B$4:$G$35,3,FALSE)</f>
        <v>1</v>
      </c>
      <c r="CA101" s="260">
        <f>VLOOKUP(BW101,PERT_NAT_EQB_2018!$B$4:$G$35,4,FALSE)</f>
        <v>1</v>
      </c>
      <c r="CB101" s="260">
        <f>VLOOKUP(BW101,PERT_NAT_EQB_2018!$B$4:$G$35,5,FALSE)</f>
        <v>1</v>
      </c>
      <c r="CC101" s="260">
        <f>VLOOKUP(BW101,PERT_NAT_EQB_2018!$B$4:$G$35,2,FALSE)</f>
        <v>1</v>
      </c>
      <c r="CD101" s="259">
        <v>0</v>
      </c>
      <c r="CE101" s="260">
        <f>VLOOKUP(BQ101,CARACT_PE!$A$1:$N$145,COLUMN(CARACT_PE!N:N),FALSE)</f>
        <v>10</v>
      </c>
      <c r="CF101" s="260">
        <v>4.72</v>
      </c>
      <c r="CG101" s="259">
        <f>VLOOKUP(BX101,PERT_NAT_EQB_2021!$B$4:$G$81,6,FALSE)</f>
        <v>1</v>
      </c>
      <c r="CH101" s="260">
        <f>VLOOKUP(BX101,PERT_NAT_EQB_2021!$B$4:$G$81,3,FALSE)</f>
        <v>1</v>
      </c>
      <c r="CI101" s="260">
        <f>VLOOKUP(BX101,PERT_NAT_EQB_2021!$B$4:$G$81,4,FALSE)</f>
        <v>1</v>
      </c>
      <c r="CJ101" s="260">
        <f>VLOOKUP(BX101,PERT_NAT_EQB_2021!$B$4:$G$81,5,FALSE)</f>
        <v>1</v>
      </c>
      <c r="CK101" s="260">
        <f>VLOOKUP(BX101,PERT_NAT_EQB_2021!$B$4:$G$81,2,FALSE)</f>
        <v>1</v>
      </c>
      <c r="CL101" s="259">
        <f t="shared" si="196"/>
        <v>1</v>
      </c>
      <c r="CM101" s="260">
        <f t="shared" si="168"/>
        <v>1</v>
      </c>
      <c r="CN101" s="260">
        <f t="shared" si="157"/>
        <v>0</v>
      </c>
      <c r="CO101" s="260">
        <f t="shared" si="158"/>
        <v>0</v>
      </c>
      <c r="CP101" s="260">
        <f t="shared" si="197"/>
        <v>1</v>
      </c>
      <c r="CQ101" s="260" t="s">
        <v>1035</v>
      </c>
      <c r="CR101" s="262">
        <v>3</v>
      </c>
      <c r="CS101" s="263">
        <v>1</v>
      </c>
      <c r="CT101" s="262">
        <v>0</v>
      </c>
      <c r="CU101" s="264">
        <v>1</v>
      </c>
      <c r="CV101" s="264">
        <v>1</v>
      </c>
      <c r="CW101" s="263"/>
      <c r="CX101" s="262">
        <v>1</v>
      </c>
      <c r="CY101" s="264" t="str">
        <f t="shared" si="198"/>
        <v/>
      </c>
      <c r="CZ101" s="264">
        <v>1</v>
      </c>
      <c r="DA101" s="264"/>
      <c r="DB101" s="264"/>
      <c r="DC101" s="264"/>
      <c r="DD101" s="264">
        <v>1</v>
      </c>
      <c r="DE101" s="264"/>
      <c r="DF101" s="264"/>
      <c r="DG101" s="264"/>
      <c r="DH101" s="262"/>
      <c r="DI101" s="264" t="str">
        <f t="shared" si="199"/>
        <v/>
      </c>
      <c r="DJ101" s="264"/>
      <c r="DK101" s="188" t="s">
        <v>1237</v>
      </c>
      <c r="DL101" s="264"/>
      <c r="DM101" s="264"/>
      <c r="DN101" s="264"/>
      <c r="DO101" s="264"/>
      <c r="DP101" s="264"/>
      <c r="DQ101" s="264"/>
      <c r="DR101" s="262"/>
      <c r="DS101" s="264" t="str">
        <f t="shared" si="151"/>
        <v/>
      </c>
      <c r="DT101" s="264"/>
      <c r="DU101" s="264"/>
      <c r="DV101" s="264"/>
      <c r="DW101" s="264"/>
      <c r="DX101" s="264"/>
      <c r="DY101" s="264"/>
      <c r="DZ101" s="264"/>
      <c r="EA101" s="264"/>
      <c r="EB101" s="262">
        <v>1</v>
      </c>
      <c r="EC101" s="264" t="str">
        <f t="shared" si="169"/>
        <v/>
      </c>
      <c r="ED101" s="264">
        <v>1</v>
      </c>
      <c r="EE101" s="264"/>
      <c r="EF101" s="264"/>
      <c r="EG101" s="264"/>
      <c r="EH101" s="264">
        <v>1</v>
      </c>
      <c r="EI101" s="264"/>
      <c r="EJ101" s="264"/>
      <c r="EK101" s="264"/>
      <c r="EL101" s="262"/>
      <c r="EM101" s="264" t="str">
        <f t="shared" si="112"/>
        <v/>
      </c>
      <c r="EN101" s="264"/>
      <c r="EO101" s="264"/>
      <c r="EP101" s="264"/>
      <c r="EQ101" s="264"/>
      <c r="ER101" s="264"/>
      <c r="ES101" s="264"/>
      <c r="ET101" s="264"/>
      <c r="EU101" s="264"/>
      <c r="EV101" s="262"/>
      <c r="EW101" s="264" t="str">
        <f t="shared" si="159"/>
        <v/>
      </c>
      <c r="EX101" s="264"/>
      <c r="EY101" s="264"/>
      <c r="EZ101" s="264"/>
      <c r="FA101" s="264"/>
      <c r="FB101" s="264"/>
      <c r="FC101" s="264"/>
      <c r="FD101" s="264"/>
      <c r="FE101" s="264"/>
      <c r="FF101" s="265">
        <f t="shared" si="170"/>
        <v>1</v>
      </c>
      <c r="FG101" s="264">
        <f t="shared" si="109"/>
        <v>0</v>
      </c>
      <c r="FH101" s="264">
        <f t="shared" si="171"/>
        <v>0</v>
      </c>
      <c r="FI101" s="264">
        <f t="shared" si="172"/>
        <v>1</v>
      </c>
      <c r="FJ101" s="264">
        <f t="shared" si="160"/>
        <v>0</v>
      </c>
      <c r="FK101" s="264">
        <f t="shared" si="161"/>
        <v>0</v>
      </c>
      <c r="FL101" s="264">
        <v>2</v>
      </c>
      <c r="FM101" s="264">
        <v>2</v>
      </c>
      <c r="FN101" s="264">
        <v>1</v>
      </c>
      <c r="FO101" s="264">
        <v>0</v>
      </c>
      <c r="FP101" s="264">
        <v>0</v>
      </c>
      <c r="FQ101" s="264">
        <v>2</v>
      </c>
      <c r="FR101" s="264">
        <v>1</v>
      </c>
      <c r="FS101" s="264">
        <v>1</v>
      </c>
      <c r="FT101" s="264"/>
      <c r="FU101" s="264"/>
      <c r="FV101" s="264"/>
      <c r="FW101" s="264"/>
      <c r="FX101" s="264"/>
      <c r="FY101" s="264"/>
      <c r="FZ101" s="264">
        <f t="shared" si="162"/>
        <v>2</v>
      </c>
      <c r="GA101" s="264">
        <f t="shared" si="163"/>
        <v>0</v>
      </c>
      <c r="GB101" s="264">
        <f t="shared" si="164"/>
        <v>0</v>
      </c>
      <c r="GC101" s="264">
        <f t="shared" si="165"/>
        <v>0</v>
      </c>
      <c r="GD101" s="264">
        <f t="shared" si="166"/>
        <v>0</v>
      </c>
      <c r="GE101" s="264">
        <f t="shared" si="167"/>
        <v>2</v>
      </c>
      <c r="GF101" s="264">
        <f t="shared" si="154"/>
        <v>0</v>
      </c>
      <c r="GG101" s="264">
        <f t="shared" si="155"/>
        <v>0</v>
      </c>
      <c r="GH101" s="264">
        <f t="shared" si="156"/>
        <v>0</v>
      </c>
      <c r="GI101" s="78"/>
      <c r="GJ101" s="78"/>
      <c r="GK101" s="75" t="s">
        <v>1238</v>
      </c>
      <c r="GL101" s="259">
        <v>4</v>
      </c>
      <c r="GM101" s="260">
        <v>1</v>
      </c>
      <c r="GN101" s="260">
        <v>1</v>
      </c>
      <c r="GO101" s="260">
        <v>1</v>
      </c>
      <c r="GP101" s="260">
        <v>1</v>
      </c>
      <c r="GQ101" s="260">
        <v>1</v>
      </c>
      <c r="GR101" s="260">
        <v>1</v>
      </c>
      <c r="GS101" s="260">
        <v>1</v>
      </c>
      <c r="GZ101" s="260" t="str">
        <f>VLOOKUP(BQ101,CARACT_PE!$A$2:$H$145,8,0)</f>
        <v>MEFM</v>
      </c>
    </row>
    <row r="102" spans="1:208" s="260" customFormat="1" ht="12.75" customHeight="1" x14ac:dyDescent="0.2">
      <c r="A102" s="259">
        <v>1</v>
      </c>
      <c r="B102" s="260">
        <v>0</v>
      </c>
      <c r="C102" s="260">
        <v>1</v>
      </c>
      <c r="D102" s="260">
        <v>0</v>
      </c>
      <c r="E102" s="260">
        <v>0</v>
      </c>
      <c r="F102" s="260">
        <v>0</v>
      </c>
      <c r="G102" s="260">
        <v>0</v>
      </c>
      <c r="H102" s="260">
        <v>0</v>
      </c>
      <c r="I102" s="260">
        <v>0</v>
      </c>
      <c r="J102" s="260">
        <v>0</v>
      </c>
      <c r="K102" s="260">
        <v>0</v>
      </c>
      <c r="L102" s="260">
        <v>0</v>
      </c>
      <c r="M102" s="260">
        <v>0</v>
      </c>
      <c r="N102" s="260">
        <v>0</v>
      </c>
      <c r="O102" s="260">
        <v>0</v>
      </c>
      <c r="P102" s="260">
        <v>0</v>
      </c>
      <c r="Q102" s="260">
        <v>0</v>
      </c>
      <c r="R102" s="260">
        <v>0</v>
      </c>
      <c r="S102" s="260">
        <v>0</v>
      </c>
      <c r="T102" s="260">
        <v>0</v>
      </c>
      <c r="U102" s="260">
        <v>0</v>
      </c>
      <c r="V102" s="260">
        <v>1</v>
      </c>
      <c r="W102" s="260">
        <v>0</v>
      </c>
      <c r="X102" s="260">
        <v>0</v>
      </c>
      <c r="Y102" s="260">
        <v>0</v>
      </c>
      <c r="Z102" s="260">
        <v>1</v>
      </c>
      <c r="AA102" s="260">
        <v>0</v>
      </c>
      <c r="AB102" s="260">
        <v>0</v>
      </c>
      <c r="AC102" s="260">
        <v>0</v>
      </c>
      <c r="AD102" s="260">
        <v>0</v>
      </c>
      <c r="AE102" s="260">
        <v>0</v>
      </c>
      <c r="AF102" s="260">
        <v>0</v>
      </c>
      <c r="AG102" s="260">
        <v>0</v>
      </c>
      <c r="AH102" s="260">
        <v>0</v>
      </c>
      <c r="AI102" s="260">
        <v>0</v>
      </c>
      <c r="AJ102" s="260">
        <v>0</v>
      </c>
      <c r="AK102" s="260">
        <v>0</v>
      </c>
      <c r="AL102" s="260">
        <v>0</v>
      </c>
      <c r="AM102" s="260">
        <v>0</v>
      </c>
      <c r="AN102" s="260">
        <v>0</v>
      </c>
      <c r="AO102" s="260">
        <v>0</v>
      </c>
      <c r="AP102" s="261">
        <v>0</v>
      </c>
      <c r="AQ102" s="260">
        <f t="shared" si="173"/>
        <v>1</v>
      </c>
      <c r="AR102" s="260">
        <f t="shared" si="174"/>
        <v>0</v>
      </c>
      <c r="AS102" s="260">
        <f t="shared" si="175"/>
        <v>0</v>
      </c>
      <c r="AT102" s="260">
        <f t="shared" si="176"/>
        <v>1</v>
      </c>
      <c r="AU102" s="260">
        <f t="shared" si="177"/>
        <v>0</v>
      </c>
      <c r="AV102" s="260">
        <f t="shared" si="178"/>
        <v>0</v>
      </c>
      <c r="AW102" s="259">
        <f t="shared" si="179"/>
        <v>1</v>
      </c>
      <c r="AX102" s="260">
        <f t="shared" si="180"/>
        <v>0</v>
      </c>
      <c r="AY102" s="260">
        <f t="shared" si="181"/>
        <v>0</v>
      </c>
      <c r="AZ102" s="260">
        <f t="shared" si="182"/>
        <v>0</v>
      </c>
      <c r="BA102" s="260">
        <f t="shared" si="183"/>
        <v>1</v>
      </c>
      <c r="BB102" s="260">
        <f t="shared" si="184"/>
        <v>0</v>
      </c>
      <c r="BC102" s="261">
        <f t="shared" si="185"/>
        <v>0</v>
      </c>
      <c r="BD102" s="259">
        <f t="shared" si="186"/>
        <v>1</v>
      </c>
      <c r="BE102" s="260">
        <f t="shared" si="187"/>
        <v>1</v>
      </c>
      <c r="BF102" s="261">
        <f t="shared" si="188"/>
        <v>2</v>
      </c>
      <c r="BG102" s="260">
        <f t="shared" si="189"/>
        <v>2</v>
      </c>
      <c r="BH102" s="260">
        <f t="shared" si="190"/>
        <v>0</v>
      </c>
      <c r="BI102" s="260">
        <f t="shared" si="191"/>
        <v>1</v>
      </c>
      <c r="BJ102" s="260">
        <f t="shared" si="192"/>
        <v>0</v>
      </c>
      <c r="BK102" s="260">
        <f t="shared" si="193"/>
        <v>1</v>
      </c>
      <c r="BL102" s="260">
        <f t="shared" si="194"/>
        <v>0</v>
      </c>
      <c r="BM102" s="260">
        <f t="shared" si="195"/>
        <v>0</v>
      </c>
      <c r="BN102" s="259">
        <v>1</v>
      </c>
      <c r="BO102" s="260">
        <v>1</v>
      </c>
      <c r="BP102" s="261">
        <v>0</v>
      </c>
      <c r="BQ102" s="259" t="s">
        <v>375</v>
      </c>
      <c r="BR102" s="260" t="s">
        <v>376</v>
      </c>
      <c r="BS102" s="260" t="s">
        <v>940</v>
      </c>
      <c r="BT102" s="260">
        <v>85</v>
      </c>
      <c r="BU102" s="260" t="s">
        <v>1101</v>
      </c>
      <c r="BV102" s="260">
        <v>9</v>
      </c>
      <c r="BW102" s="260" t="s">
        <v>45</v>
      </c>
      <c r="BX102" s="261" t="s">
        <v>676</v>
      </c>
      <c r="BY102" s="259">
        <f>VLOOKUP(BW102,PERT_NAT_EQB_2018!$B$4:$G$35,6,FALSE)</f>
        <v>1</v>
      </c>
      <c r="BZ102" s="260">
        <f>VLOOKUP(BW102,PERT_NAT_EQB_2018!$B$4:$G$35,3,FALSE)</f>
        <v>1</v>
      </c>
      <c r="CA102" s="260">
        <f>VLOOKUP(BW102,PERT_NAT_EQB_2018!$B$4:$G$35,4,FALSE)</f>
        <v>1</v>
      </c>
      <c r="CB102" s="260">
        <f>VLOOKUP(BW102,PERT_NAT_EQB_2018!$B$4:$G$35,5,FALSE)</f>
        <v>1</v>
      </c>
      <c r="CC102" s="260">
        <f>VLOOKUP(BW102,PERT_NAT_EQB_2018!$B$4:$G$35,2,FALSE)</f>
        <v>1</v>
      </c>
      <c r="CD102" s="259">
        <v>0</v>
      </c>
      <c r="CE102" s="260">
        <f>VLOOKUP(BQ102,CARACT_PE!$A$1:$N$145,COLUMN(CARACT_PE!N:N),FALSE)</f>
        <v>12</v>
      </c>
      <c r="CF102" s="260">
        <v>4</v>
      </c>
      <c r="CG102" s="259">
        <f>VLOOKUP(BX102,PERT_NAT_EQB_2021!$B$4:$G$81,6,FALSE)</f>
        <v>1</v>
      </c>
      <c r="CH102" s="260">
        <f>VLOOKUP(BX102,PERT_NAT_EQB_2021!$B$4:$G$81,3,FALSE)</f>
        <v>1</v>
      </c>
      <c r="CI102" s="260">
        <f>VLOOKUP(BX102,PERT_NAT_EQB_2021!$B$4:$G$81,4,FALSE)</f>
        <v>1</v>
      </c>
      <c r="CJ102" s="260">
        <f>VLOOKUP(BX102,PERT_NAT_EQB_2021!$B$4:$G$81,5,FALSE)</f>
        <v>1</v>
      </c>
      <c r="CK102" s="260">
        <f>VLOOKUP(BX102,PERT_NAT_EQB_2021!$B$4:$G$81,2,FALSE)</f>
        <v>1</v>
      </c>
      <c r="CL102" s="259">
        <f t="shared" si="196"/>
        <v>1</v>
      </c>
      <c r="CM102" s="260">
        <f t="shared" si="168"/>
        <v>1</v>
      </c>
      <c r="CN102" s="260">
        <f t="shared" si="157"/>
        <v>0</v>
      </c>
      <c r="CO102" s="260">
        <f t="shared" si="158"/>
        <v>0</v>
      </c>
      <c r="CP102" s="260">
        <f t="shared" si="197"/>
        <v>1</v>
      </c>
      <c r="CQ102" s="260" t="s">
        <v>1035</v>
      </c>
      <c r="CR102" s="262">
        <v>4</v>
      </c>
      <c r="CS102" s="263">
        <v>1</v>
      </c>
      <c r="CT102" s="262">
        <v>1</v>
      </c>
      <c r="CU102" s="264">
        <v>1</v>
      </c>
      <c r="CV102" s="264"/>
      <c r="CW102" s="263"/>
      <c r="CX102" s="262">
        <v>1</v>
      </c>
      <c r="CY102" s="264">
        <f t="shared" si="198"/>
        <v>1</v>
      </c>
      <c r="CZ102" s="264">
        <v>1</v>
      </c>
      <c r="DA102" s="264"/>
      <c r="DB102" s="264"/>
      <c r="DC102" s="264"/>
      <c r="DD102" s="264">
        <v>1</v>
      </c>
      <c r="DE102" s="264"/>
      <c r="DF102" s="264"/>
      <c r="DG102" s="264"/>
      <c r="DH102" s="262"/>
      <c r="DI102" s="264" t="str">
        <f t="shared" si="199"/>
        <v/>
      </c>
      <c r="DJ102" s="264"/>
      <c r="DK102" s="188"/>
      <c r="DL102" s="264"/>
      <c r="DM102" s="264"/>
      <c r="DN102" s="264"/>
      <c r="DO102" s="264"/>
      <c r="DP102" s="264"/>
      <c r="DQ102" s="264">
        <v>1</v>
      </c>
      <c r="DR102" s="262"/>
      <c r="DS102" s="264" t="str">
        <f t="shared" si="151"/>
        <v/>
      </c>
      <c r="DT102" s="264"/>
      <c r="DU102" s="264"/>
      <c r="DV102" s="264"/>
      <c r="DW102" s="264"/>
      <c r="DX102" s="264"/>
      <c r="DY102" s="264"/>
      <c r="DZ102" s="264"/>
      <c r="EA102" s="264"/>
      <c r="EB102" s="262">
        <v>1</v>
      </c>
      <c r="EC102" s="264">
        <f t="shared" si="169"/>
        <v>1</v>
      </c>
      <c r="ED102" s="264">
        <v>1</v>
      </c>
      <c r="EE102" s="264"/>
      <c r="EF102" s="264"/>
      <c r="EG102" s="264"/>
      <c r="EH102" s="264">
        <v>1</v>
      </c>
      <c r="EI102" s="264"/>
      <c r="EJ102" s="264"/>
      <c r="EK102" s="264"/>
      <c r="EL102" s="262"/>
      <c r="EM102" s="264" t="str">
        <f t="shared" si="112"/>
        <v/>
      </c>
      <c r="EN102" s="264"/>
      <c r="EO102" s="264"/>
      <c r="EP102" s="264"/>
      <c r="EQ102" s="264"/>
      <c r="ER102" s="264"/>
      <c r="ES102" s="264"/>
      <c r="ET102" s="264"/>
      <c r="EU102" s="264"/>
      <c r="EV102" s="262"/>
      <c r="EW102" s="264" t="str">
        <f t="shared" si="159"/>
        <v/>
      </c>
      <c r="EX102" s="264"/>
      <c r="EY102" s="264"/>
      <c r="EZ102" s="264"/>
      <c r="FA102" s="264"/>
      <c r="FB102" s="264"/>
      <c r="FC102" s="264"/>
      <c r="FD102" s="264"/>
      <c r="FE102" s="264"/>
      <c r="FF102" s="265">
        <f t="shared" si="170"/>
        <v>1</v>
      </c>
      <c r="FG102" s="264">
        <f t="shared" si="109"/>
        <v>0</v>
      </c>
      <c r="FH102" s="264">
        <f t="shared" si="171"/>
        <v>0</v>
      </c>
      <c r="FI102" s="264">
        <f t="shared" si="172"/>
        <v>1</v>
      </c>
      <c r="FJ102" s="264">
        <f t="shared" si="160"/>
        <v>0</v>
      </c>
      <c r="FK102" s="264">
        <f t="shared" si="161"/>
        <v>0</v>
      </c>
      <c r="FL102" s="264">
        <v>2</v>
      </c>
      <c r="FM102" s="264">
        <v>2</v>
      </c>
      <c r="FN102" s="264">
        <v>1</v>
      </c>
      <c r="FO102" s="264">
        <v>0</v>
      </c>
      <c r="FP102" s="264">
        <v>0</v>
      </c>
      <c r="FQ102" s="264">
        <v>2</v>
      </c>
      <c r="FR102" s="264">
        <v>1</v>
      </c>
      <c r="FS102" s="264">
        <v>1</v>
      </c>
      <c r="FT102" s="264">
        <v>1</v>
      </c>
      <c r="FU102" s="264">
        <v>1</v>
      </c>
      <c r="FV102" s="264"/>
      <c r="FW102" s="264"/>
      <c r="FX102" s="264">
        <v>1</v>
      </c>
      <c r="FY102" s="264">
        <v>1</v>
      </c>
      <c r="FZ102" s="264">
        <f t="shared" si="162"/>
        <v>2</v>
      </c>
      <c r="GA102" s="264">
        <f t="shared" si="163"/>
        <v>2</v>
      </c>
      <c r="GB102" s="264">
        <f t="shared" si="164"/>
        <v>0</v>
      </c>
      <c r="GC102" s="264">
        <f t="shared" si="165"/>
        <v>0</v>
      </c>
      <c r="GD102" s="264">
        <f t="shared" si="166"/>
        <v>0</v>
      </c>
      <c r="GE102" s="264">
        <f t="shared" si="167"/>
        <v>2</v>
      </c>
      <c r="GF102" s="264">
        <f t="shared" si="154"/>
        <v>0</v>
      </c>
      <c r="GG102" s="264">
        <f t="shared" si="155"/>
        <v>0</v>
      </c>
      <c r="GH102" s="264">
        <f t="shared" si="156"/>
        <v>1</v>
      </c>
      <c r="GI102" s="78">
        <v>1</v>
      </c>
      <c r="GJ102" s="78"/>
      <c r="GK102" s="75" t="s">
        <v>1174</v>
      </c>
      <c r="GL102" s="259">
        <v>4</v>
      </c>
      <c r="GM102" s="260">
        <v>1</v>
      </c>
      <c r="GN102" s="260">
        <v>1</v>
      </c>
      <c r="GO102" s="260">
        <v>1</v>
      </c>
      <c r="GP102" s="260">
        <v>1</v>
      </c>
      <c r="GQ102" s="260">
        <v>1</v>
      </c>
      <c r="GR102" s="260">
        <v>1</v>
      </c>
      <c r="GS102" s="260">
        <v>1</v>
      </c>
      <c r="GT102" s="260">
        <v>4</v>
      </c>
      <c r="GU102" s="260">
        <v>4</v>
      </c>
      <c r="GV102" s="260">
        <v>4</v>
      </c>
      <c r="GW102" s="260">
        <v>1</v>
      </c>
      <c r="GX102" s="260">
        <v>4</v>
      </c>
      <c r="GY102" s="260">
        <v>1</v>
      </c>
      <c r="GZ102" s="260" t="str">
        <f>VLOOKUP(BQ102,CARACT_PE!$A$2:$H$145,8,0)</f>
        <v>MEFM</v>
      </c>
    </row>
    <row r="103" spans="1:208" s="260" customFormat="1" ht="12.75" customHeight="1" x14ac:dyDescent="0.2">
      <c r="A103" s="259">
        <v>1</v>
      </c>
      <c r="B103" s="260">
        <v>1</v>
      </c>
      <c r="C103" s="260">
        <v>1</v>
      </c>
      <c r="D103" s="260">
        <v>0</v>
      </c>
      <c r="E103" s="260">
        <v>0</v>
      </c>
      <c r="F103" s="260">
        <v>0</v>
      </c>
      <c r="G103" s="260">
        <v>1</v>
      </c>
      <c r="H103" s="260">
        <v>0</v>
      </c>
      <c r="I103" s="260">
        <v>0</v>
      </c>
      <c r="J103" s="260">
        <v>0</v>
      </c>
      <c r="K103" s="260">
        <v>0</v>
      </c>
      <c r="L103" s="260">
        <v>0</v>
      </c>
      <c r="M103" s="260">
        <v>0</v>
      </c>
      <c r="N103" s="260">
        <v>0</v>
      </c>
      <c r="O103" s="260">
        <v>0</v>
      </c>
      <c r="P103" s="260">
        <v>0</v>
      </c>
      <c r="Q103" s="260">
        <v>0</v>
      </c>
      <c r="R103" s="260">
        <v>0</v>
      </c>
      <c r="S103" s="260">
        <v>0</v>
      </c>
      <c r="T103" s="260">
        <v>0</v>
      </c>
      <c r="U103" s="260">
        <v>0</v>
      </c>
      <c r="V103" s="260">
        <v>1</v>
      </c>
      <c r="W103" s="260">
        <v>1</v>
      </c>
      <c r="X103" s="260">
        <v>0</v>
      </c>
      <c r="Y103" s="260">
        <v>0</v>
      </c>
      <c r="Z103" s="260">
        <v>0</v>
      </c>
      <c r="AA103" s="260">
        <v>0</v>
      </c>
      <c r="AB103" s="260">
        <v>0</v>
      </c>
      <c r="AC103" s="260">
        <v>0</v>
      </c>
      <c r="AD103" s="260">
        <v>0</v>
      </c>
      <c r="AE103" s="260">
        <v>0</v>
      </c>
      <c r="AF103" s="260">
        <v>0</v>
      </c>
      <c r="AG103" s="260">
        <v>0</v>
      </c>
      <c r="AH103" s="260">
        <v>0</v>
      </c>
      <c r="AI103" s="260">
        <v>0</v>
      </c>
      <c r="AJ103" s="260">
        <v>0</v>
      </c>
      <c r="AK103" s="260">
        <v>0</v>
      </c>
      <c r="AL103" s="260">
        <v>0</v>
      </c>
      <c r="AM103" s="260">
        <v>0</v>
      </c>
      <c r="AN103" s="260">
        <v>0</v>
      </c>
      <c r="AO103" s="260">
        <v>0</v>
      </c>
      <c r="AP103" s="261">
        <v>0</v>
      </c>
      <c r="AQ103" s="260">
        <f t="shared" si="173"/>
        <v>1</v>
      </c>
      <c r="AR103" s="260">
        <f t="shared" si="174"/>
        <v>0</v>
      </c>
      <c r="AS103" s="260">
        <f t="shared" si="175"/>
        <v>0</v>
      </c>
      <c r="AT103" s="260">
        <f t="shared" si="176"/>
        <v>1</v>
      </c>
      <c r="AU103" s="260">
        <f t="shared" si="177"/>
        <v>0</v>
      </c>
      <c r="AV103" s="260">
        <f t="shared" si="178"/>
        <v>0</v>
      </c>
      <c r="AW103" s="259">
        <f t="shared" si="179"/>
        <v>1</v>
      </c>
      <c r="AX103" s="260">
        <f t="shared" si="180"/>
        <v>1</v>
      </c>
      <c r="AY103" s="260">
        <f t="shared" si="181"/>
        <v>0</v>
      </c>
      <c r="AZ103" s="260">
        <f t="shared" si="182"/>
        <v>0</v>
      </c>
      <c r="BA103" s="260">
        <f t="shared" si="183"/>
        <v>0</v>
      </c>
      <c r="BB103" s="260">
        <f t="shared" si="184"/>
        <v>0</v>
      </c>
      <c r="BC103" s="261">
        <f t="shared" si="185"/>
        <v>0</v>
      </c>
      <c r="BD103" s="259">
        <f t="shared" si="186"/>
        <v>1</v>
      </c>
      <c r="BE103" s="260">
        <f t="shared" si="187"/>
        <v>1</v>
      </c>
      <c r="BF103" s="261">
        <f t="shared" si="188"/>
        <v>2</v>
      </c>
      <c r="BG103" s="260">
        <f t="shared" si="189"/>
        <v>2</v>
      </c>
      <c r="BH103" s="260">
        <f t="shared" si="190"/>
        <v>2</v>
      </c>
      <c r="BI103" s="260">
        <f t="shared" si="191"/>
        <v>1</v>
      </c>
      <c r="BJ103" s="260">
        <f t="shared" si="192"/>
        <v>0</v>
      </c>
      <c r="BK103" s="260">
        <f t="shared" si="193"/>
        <v>0</v>
      </c>
      <c r="BL103" s="260">
        <f t="shared" si="194"/>
        <v>0</v>
      </c>
      <c r="BM103" s="260">
        <f t="shared" si="195"/>
        <v>1</v>
      </c>
      <c r="BN103" s="259">
        <v>0</v>
      </c>
      <c r="BO103" s="260">
        <v>1</v>
      </c>
      <c r="BP103" s="261">
        <v>0</v>
      </c>
      <c r="BQ103" s="259" t="s">
        <v>378</v>
      </c>
      <c r="BR103" s="260" t="s">
        <v>379</v>
      </c>
      <c r="BS103" s="260" t="s">
        <v>941</v>
      </c>
      <c r="BT103" s="260">
        <v>85</v>
      </c>
      <c r="BU103" s="260" t="s">
        <v>1101</v>
      </c>
      <c r="BV103" s="260">
        <v>9</v>
      </c>
      <c r="BW103" s="260" t="s">
        <v>70</v>
      </c>
      <c r="BX103" s="261" t="s">
        <v>663</v>
      </c>
      <c r="BY103" s="259">
        <f>VLOOKUP(BW103,PERT_NAT_EQB_2018!$B$4:$G$35,6,FALSE)</f>
        <v>1</v>
      </c>
      <c r="BZ103" s="260">
        <f>VLOOKUP(BW103,PERT_NAT_EQB_2018!$B$4:$G$35,3,FALSE)</f>
        <v>1</v>
      </c>
      <c r="CA103" s="260">
        <f>VLOOKUP(BW103,PERT_NAT_EQB_2018!$B$4:$G$35,4,FALSE)</f>
        <v>1</v>
      </c>
      <c r="CB103" s="260">
        <f>VLOOKUP(BW103,PERT_NAT_EQB_2018!$B$4:$G$35,5,FALSE)</f>
        <v>1</v>
      </c>
      <c r="CC103" s="260">
        <f>VLOOKUP(BW103,PERT_NAT_EQB_2018!$B$4:$G$35,2,FALSE)</f>
        <v>1</v>
      </c>
      <c r="CD103" s="259">
        <v>0</v>
      </c>
      <c r="CE103" s="260">
        <f>VLOOKUP(BQ103,CARACT_PE!$A$1:$N$145,COLUMN(CARACT_PE!N:N),FALSE)</f>
        <v>50</v>
      </c>
      <c r="CF103" s="260">
        <v>3.19</v>
      </c>
      <c r="CG103" s="259">
        <f>VLOOKUP(BX103,PERT_NAT_EQB_2021!$B$4:$G$81,6,FALSE)</f>
        <v>1</v>
      </c>
      <c r="CH103" s="260">
        <f>VLOOKUP(BX103,PERT_NAT_EQB_2021!$B$4:$G$81,3,FALSE)</f>
        <v>1</v>
      </c>
      <c r="CI103" s="260">
        <f>VLOOKUP(BX103,PERT_NAT_EQB_2021!$B$4:$G$81,4,FALSE)</f>
        <v>1</v>
      </c>
      <c r="CJ103" s="260">
        <f>VLOOKUP(BX103,PERT_NAT_EQB_2021!$B$4:$G$81,5,FALSE)</f>
        <v>1</v>
      </c>
      <c r="CK103" s="260">
        <f>VLOOKUP(BX103,PERT_NAT_EQB_2021!$B$4:$G$81,2,FALSE)</f>
        <v>1</v>
      </c>
      <c r="CL103" s="259">
        <f t="shared" si="196"/>
        <v>1</v>
      </c>
      <c r="CM103" s="260">
        <f t="shared" si="168"/>
        <v>1</v>
      </c>
      <c r="CN103" s="260">
        <f t="shared" si="157"/>
        <v>0</v>
      </c>
      <c r="CO103" s="260">
        <f t="shared" si="158"/>
        <v>0</v>
      </c>
      <c r="CP103" s="260">
        <f t="shared" si="197"/>
        <v>1</v>
      </c>
      <c r="CQ103" s="260" t="s">
        <v>1035</v>
      </c>
      <c r="CR103" s="262">
        <v>3</v>
      </c>
      <c r="CS103" s="263">
        <v>1</v>
      </c>
      <c r="CT103" s="262">
        <v>0</v>
      </c>
      <c r="CU103" s="264">
        <v>1</v>
      </c>
      <c r="CV103" s="264">
        <v>1</v>
      </c>
      <c r="CW103" s="263"/>
      <c r="CX103" s="262">
        <v>1</v>
      </c>
      <c r="CY103" s="264" t="str">
        <f t="shared" si="198"/>
        <v/>
      </c>
      <c r="CZ103" s="264">
        <v>1</v>
      </c>
      <c r="DA103" s="264"/>
      <c r="DB103" s="264"/>
      <c r="DC103" s="264"/>
      <c r="DD103" s="264">
        <v>1</v>
      </c>
      <c r="DE103" s="264"/>
      <c r="DF103" s="264"/>
      <c r="DG103" s="264"/>
      <c r="DH103" s="262"/>
      <c r="DI103" s="264" t="str">
        <f t="shared" si="199"/>
        <v/>
      </c>
      <c r="DJ103" s="264"/>
      <c r="DK103" s="188" t="s">
        <v>1237</v>
      </c>
      <c r="DL103" s="264"/>
      <c r="DM103" s="264"/>
      <c r="DN103" s="264"/>
      <c r="DO103" s="264"/>
      <c r="DP103" s="264"/>
      <c r="DQ103" s="264"/>
      <c r="DR103" s="262"/>
      <c r="DS103" s="264" t="str">
        <f t="shared" si="151"/>
        <v/>
      </c>
      <c r="DT103" s="264"/>
      <c r="DU103" s="264"/>
      <c r="DV103" s="264"/>
      <c r="DW103" s="264"/>
      <c r="DX103" s="264"/>
      <c r="DY103" s="264"/>
      <c r="DZ103" s="264"/>
      <c r="EA103" s="264"/>
      <c r="EB103" s="262">
        <v>1</v>
      </c>
      <c r="EC103" s="264" t="str">
        <f t="shared" si="169"/>
        <v/>
      </c>
      <c r="ED103" s="264">
        <v>1</v>
      </c>
      <c r="EE103" s="264"/>
      <c r="EF103" s="264"/>
      <c r="EG103" s="264"/>
      <c r="EH103" s="264">
        <v>1</v>
      </c>
      <c r="EI103" s="264"/>
      <c r="EJ103" s="264"/>
      <c r="EK103" s="264"/>
      <c r="EL103" s="262"/>
      <c r="EM103" s="264" t="str">
        <f t="shared" si="112"/>
        <v/>
      </c>
      <c r="EN103" s="264"/>
      <c r="EO103" s="264"/>
      <c r="EP103" s="264"/>
      <c r="EQ103" s="264"/>
      <c r="ER103" s="264"/>
      <c r="ES103" s="264"/>
      <c r="ET103" s="264"/>
      <c r="EU103" s="264"/>
      <c r="EV103" s="262"/>
      <c r="EW103" s="264" t="str">
        <f t="shared" si="159"/>
        <v/>
      </c>
      <c r="EX103" s="264"/>
      <c r="EY103" s="264"/>
      <c r="EZ103" s="264"/>
      <c r="FA103" s="264"/>
      <c r="FB103" s="264"/>
      <c r="FC103" s="264"/>
      <c r="FD103" s="264"/>
      <c r="FE103" s="264"/>
      <c r="FF103" s="265">
        <f t="shared" si="170"/>
        <v>1</v>
      </c>
      <c r="FG103" s="264">
        <f t="shared" si="109"/>
        <v>0</v>
      </c>
      <c r="FH103" s="264">
        <f t="shared" si="171"/>
        <v>0</v>
      </c>
      <c r="FI103" s="264">
        <f t="shared" si="172"/>
        <v>1</v>
      </c>
      <c r="FJ103" s="264">
        <f t="shared" si="160"/>
        <v>0</v>
      </c>
      <c r="FK103" s="264">
        <f t="shared" si="161"/>
        <v>0</v>
      </c>
      <c r="FL103" s="264">
        <v>2</v>
      </c>
      <c r="FM103" s="264">
        <v>2</v>
      </c>
      <c r="FN103" s="264">
        <v>1</v>
      </c>
      <c r="FO103" s="264">
        <v>0</v>
      </c>
      <c r="FP103" s="264">
        <v>0</v>
      </c>
      <c r="FQ103" s="264">
        <v>2</v>
      </c>
      <c r="FR103" s="264">
        <v>1</v>
      </c>
      <c r="FS103" s="264">
        <v>1</v>
      </c>
      <c r="FT103" s="264"/>
      <c r="FU103" s="264"/>
      <c r="FV103" s="264"/>
      <c r="FW103" s="264"/>
      <c r="FX103" s="264"/>
      <c r="FY103" s="264"/>
      <c r="FZ103" s="264">
        <f t="shared" si="162"/>
        <v>2</v>
      </c>
      <c r="GA103" s="264">
        <f t="shared" si="163"/>
        <v>0</v>
      </c>
      <c r="GB103" s="264">
        <f t="shared" si="164"/>
        <v>0</v>
      </c>
      <c r="GC103" s="264">
        <f t="shared" si="165"/>
        <v>0</v>
      </c>
      <c r="GD103" s="264">
        <f t="shared" si="166"/>
        <v>0</v>
      </c>
      <c r="GE103" s="264">
        <f t="shared" si="167"/>
        <v>2</v>
      </c>
      <c r="GF103" s="264">
        <f t="shared" si="154"/>
        <v>0</v>
      </c>
      <c r="GG103" s="264">
        <f t="shared" si="155"/>
        <v>0</v>
      </c>
      <c r="GH103" s="264">
        <f t="shared" si="156"/>
        <v>0</v>
      </c>
      <c r="GI103" s="78"/>
      <c r="GJ103" s="78"/>
      <c r="GK103" s="75" t="s">
        <v>1238</v>
      </c>
      <c r="GL103" s="259">
        <v>4</v>
      </c>
      <c r="GM103" s="260">
        <v>1</v>
      </c>
      <c r="GN103" s="260">
        <v>1</v>
      </c>
      <c r="GO103" s="260">
        <v>1</v>
      </c>
      <c r="GP103" s="260">
        <v>1</v>
      </c>
      <c r="GQ103" s="260">
        <v>1</v>
      </c>
      <c r="GR103" s="260">
        <v>1</v>
      </c>
      <c r="GS103" s="260">
        <v>1</v>
      </c>
      <c r="GZ103" s="260" t="str">
        <f>VLOOKUP(BQ103,CARACT_PE!$A$2:$H$145,8,0)</f>
        <v>MEFM</v>
      </c>
    </row>
    <row r="104" spans="1:208" s="260" customFormat="1" ht="12.75" customHeight="1" x14ac:dyDescent="0.2">
      <c r="A104" s="259">
        <v>0</v>
      </c>
      <c r="B104" s="260">
        <v>0</v>
      </c>
      <c r="C104" s="260">
        <v>0</v>
      </c>
      <c r="D104" s="260">
        <v>0</v>
      </c>
      <c r="E104" s="260">
        <v>0</v>
      </c>
      <c r="F104" s="260">
        <v>0</v>
      </c>
      <c r="G104" s="260">
        <v>0</v>
      </c>
      <c r="H104" s="260">
        <v>1</v>
      </c>
      <c r="I104" s="260">
        <v>0</v>
      </c>
      <c r="J104" s="260">
        <v>0</v>
      </c>
      <c r="K104" s="260">
        <v>1</v>
      </c>
      <c r="L104" s="260">
        <v>0</v>
      </c>
      <c r="M104" s="260">
        <v>1</v>
      </c>
      <c r="N104" s="260">
        <v>0</v>
      </c>
      <c r="O104" s="260">
        <v>0</v>
      </c>
      <c r="P104" s="260">
        <v>0</v>
      </c>
      <c r="Q104" s="260">
        <v>0</v>
      </c>
      <c r="R104" s="260">
        <v>0</v>
      </c>
      <c r="S104" s="260">
        <v>0</v>
      </c>
      <c r="T104" s="260">
        <v>0</v>
      </c>
      <c r="U104" s="260">
        <v>0</v>
      </c>
      <c r="V104" s="260">
        <v>0</v>
      </c>
      <c r="W104" s="260">
        <v>0</v>
      </c>
      <c r="X104" s="260">
        <v>0</v>
      </c>
      <c r="Y104" s="260">
        <v>0</v>
      </c>
      <c r="Z104" s="260">
        <v>0</v>
      </c>
      <c r="AA104" s="260">
        <v>0</v>
      </c>
      <c r="AB104" s="260">
        <v>0</v>
      </c>
      <c r="AC104" s="260">
        <v>1</v>
      </c>
      <c r="AD104" s="260">
        <v>0</v>
      </c>
      <c r="AE104" s="260">
        <v>0</v>
      </c>
      <c r="AF104" s="260">
        <v>0</v>
      </c>
      <c r="AG104" s="260">
        <v>0</v>
      </c>
      <c r="AH104" s="260">
        <v>0</v>
      </c>
      <c r="AI104" s="260">
        <v>0</v>
      </c>
      <c r="AJ104" s="260">
        <v>0</v>
      </c>
      <c r="AK104" s="260">
        <v>0</v>
      </c>
      <c r="AL104" s="260">
        <v>0</v>
      </c>
      <c r="AM104" s="260">
        <v>0</v>
      </c>
      <c r="AN104" s="260">
        <v>0</v>
      </c>
      <c r="AO104" s="260">
        <v>0</v>
      </c>
      <c r="AP104" s="261">
        <v>0</v>
      </c>
      <c r="AQ104" s="260">
        <f t="shared" si="173"/>
        <v>0</v>
      </c>
      <c r="AR104" s="260">
        <f t="shared" si="174"/>
        <v>1</v>
      </c>
      <c r="AS104" s="260">
        <f t="shared" si="175"/>
        <v>0</v>
      </c>
      <c r="AT104" s="260">
        <f t="shared" si="176"/>
        <v>0</v>
      </c>
      <c r="AU104" s="260">
        <f t="shared" si="177"/>
        <v>1</v>
      </c>
      <c r="AV104" s="260">
        <f t="shared" si="178"/>
        <v>0</v>
      </c>
      <c r="AW104" s="259">
        <f t="shared" si="179"/>
        <v>1</v>
      </c>
      <c r="AX104" s="260">
        <f t="shared" si="180"/>
        <v>0</v>
      </c>
      <c r="AY104" s="260">
        <f t="shared" si="181"/>
        <v>0</v>
      </c>
      <c r="AZ104" s="260">
        <f t="shared" si="182"/>
        <v>0</v>
      </c>
      <c r="BA104" s="260">
        <f t="shared" si="183"/>
        <v>0</v>
      </c>
      <c r="BB104" s="260">
        <f t="shared" si="184"/>
        <v>0</v>
      </c>
      <c r="BC104" s="261">
        <f t="shared" si="185"/>
        <v>0</v>
      </c>
      <c r="BD104" s="259">
        <f t="shared" si="186"/>
        <v>1</v>
      </c>
      <c r="BE104" s="260">
        <f t="shared" si="187"/>
        <v>1</v>
      </c>
      <c r="BF104" s="261">
        <f t="shared" si="188"/>
        <v>1</v>
      </c>
      <c r="BG104" s="260">
        <f t="shared" si="189"/>
        <v>2</v>
      </c>
      <c r="BH104" s="260">
        <f t="shared" si="190"/>
        <v>0</v>
      </c>
      <c r="BI104" s="260">
        <f t="shared" si="191"/>
        <v>0</v>
      </c>
      <c r="BJ104" s="260">
        <f t="shared" si="192"/>
        <v>1</v>
      </c>
      <c r="BK104" s="260">
        <f t="shared" si="193"/>
        <v>0</v>
      </c>
      <c r="BL104" s="260">
        <f t="shared" si="194"/>
        <v>1</v>
      </c>
      <c r="BM104" s="260">
        <f t="shared" si="195"/>
        <v>0</v>
      </c>
      <c r="BN104" s="259">
        <v>1</v>
      </c>
      <c r="BO104" s="260">
        <v>1</v>
      </c>
      <c r="BP104" s="261">
        <v>0</v>
      </c>
      <c r="BQ104" s="259" t="s">
        <v>381</v>
      </c>
      <c r="BR104" s="260" t="s">
        <v>382</v>
      </c>
      <c r="BS104" s="260" t="s">
        <v>942</v>
      </c>
      <c r="BT104" s="260">
        <v>85</v>
      </c>
      <c r="BU104" s="260" t="s">
        <v>1101</v>
      </c>
      <c r="BV104" s="260">
        <v>9</v>
      </c>
      <c r="BW104" s="260" t="s">
        <v>70</v>
      </c>
      <c r="BX104" s="261" t="s">
        <v>666</v>
      </c>
      <c r="BY104" s="259">
        <f>VLOOKUP(BW104,PERT_NAT_EQB_2018!$B$4:$G$35,6,FALSE)</f>
        <v>1</v>
      </c>
      <c r="BZ104" s="260">
        <f>VLOOKUP(BW104,PERT_NAT_EQB_2018!$B$4:$G$35,3,FALSE)</f>
        <v>1</v>
      </c>
      <c r="CA104" s="260">
        <f>VLOOKUP(BW104,PERT_NAT_EQB_2018!$B$4:$G$35,4,FALSE)</f>
        <v>1</v>
      </c>
      <c r="CB104" s="260">
        <f>VLOOKUP(BW104,PERT_NAT_EQB_2018!$B$4:$G$35,5,FALSE)</f>
        <v>1</v>
      </c>
      <c r="CC104" s="260">
        <f>VLOOKUP(BW104,PERT_NAT_EQB_2018!$B$4:$G$35,2,FALSE)</f>
        <v>1</v>
      </c>
      <c r="CD104" s="259">
        <v>0</v>
      </c>
      <c r="CE104" s="260">
        <f>VLOOKUP(BQ104,CARACT_PE!$A$1:$N$145,COLUMN(CARACT_PE!N:N),FALSE)</f>
        <v>56</v>
      </c>
      <c r="CF104" s="260">
        <v>5</v>
      </c>
      <c r="CG104" s="259">
        <f>VLOOKUP(BX104,PERT_NAT_EQB_2021!$B$4:$G$81,6,FALSE)</f>
        <v>1</v>
      </c>
      <c r="CH104" s="260">
        <f>VLOOKUP(BX104,PERT_NAT_EQB_2021!$B$4:$G$81,3,FALSE)</f>
        <v>1</v>
      </c>
      <c r="CI104" s="260">
        <f>VLOOKUP(BX104,PERT_NAT_EQB_2021!$B$4:$G$81,4,FALSE)</f>
        <v>1</v>
      </c>
      <c r="CJ104" s="260">
        <f>VLOOKUP(BX104,PERT_NAT_EQB_2021!$B$4:$G$81,5,FALSE)</f>
        <v>1</v>
      </c>
      <c r="CK104" s="260">
        <f>VLOOKUP(BX104,PERT_NAT_EQB_2021!$B$4:$G$81,2,FALSE)</f>
        <v>1</v>
      </c>
      <c r="CL104" s="259">
        <f t="shared" si="196"/>
        <v>1</v>
      </c>
      <c r="CM104" s="260">
        <f t="shared" si="168"/>
        <v>1</v>
      </c>
      <c r="CN104" s="260">
        <f t="shared" si="157"/>
        <v>0</v>
      </c>
      <c r="CO104" s="260">
        <f t="shared" si="158"/>
        <v>0</v>
      </c>
      <c r="CP104" s="260">
        <f t="shared" si="197"/>
        <v>1</v>
      </c>
      <c r="CQ104" s="260" t="s">
        <v>1035</v>
      </c>
      <c r="CR104" s="262">
        <v>4</v>
      </c>
      <c r="CS104" s="263">
        <v>1</v>
      </c>
      <c r="CT104" s="262">
        <v>1</v>
      </c>
      <c r="CU104" s="264">
        <v>1</v>
      </c>
      <c r="CV104" s="264"/>
      <c r="CW104" s="263"/>
      <c r="CX104" s="262"/>
      <c r="CY104" s="264" t="str">
        <f t="shared" si="198"/>
        <v/>
      </c>
      <c r="CZ104" s="264"/>
      <c r="DA104" s="264"/>
      <c r="DB104" s="264"/>
      <c r="DC104" s="264"/>
      <c r="DD104" s="264"/>
      <c r="DE104" s="264"/>
      <c r="DF104" s="264"/>
      <c r="DG104" s="264"/>
      <c r="DH104" s="262">
        <v>1</v>
      </c>
      <c r="DI104" s="264">
        <f t="shared" si="199"/>
        <v>1</v>
      </c>
      <c r="DJ104" s="264">
        <v>1</v>
      </c>
      <c r="DK104" s="264"/>
      <c r="DL104" s="264"/>
      <c r="DM104" s="264"/>
      <c r="DN104" s="264">
        <v>1</v>
      </c>
      <c r="DO104" s="264"/>
      <c r="DP104" s="264"/>
      <c r="DQ104" s="264">
        <v>1</v>
      </c>
      <c r="DR104" s="262"/>
      <c r="DS104" s="264" t="str">
        <f t="shared" si="151"/>
        <v/>
      </c>
      <c r="DT104" s="264"/>
      <c r="DU104" s="264"/>
      <c r="DV104" s="264"/>
      <c r="DW104" s="264"/>
      <c r="DX104" s="264"/>
      <c r="DY104" s="264"/>
      <c r="DZ104" s="264"/>
      <c r="EA104" s="264"/>
      <c r="EB104" s="262"/>
      <c r="EC104" s="264" t="str">
        <f t="shared" si="169"/>
        <v/>
      </c>
      <c r="ED104" s="264"/>
      <c r="EE104" s="264"/>
      <c r="EF104" s="264"/>
      <c r="EG104" s="264"/>
      <c r="EH104" s="264"/>
      <c r="EI104" s="264"/>
      <c r="EJ104" s="264"/>
      <c r="EK104" s="264"/>
      <c r="EL104" s="262">
        <v>1</v>
      </c>
      <c r="EM104" s="264">
        <f t="shared" si="112"/>
        <v>1</v>
      </c>
      <c r="EN104" s="264">
        <v>1</v>
      </c>
      <c r="EO104" s="264"/>
      <c r="EP104" s="264"/>
      <c r="EQ104" s="264"/>
      <c r="ER104" s="264">
        <v>1</v>
      </c>
      <c r="ES104" s="264"/>
      <c r="ET104" s="264">
        <v>1</v>
      </c>
      <c r="EU104" s="264"/>
      <c r="EV104" s="262"/>
      <c r="EW104" s="264" t="str">
        <f t="shared" si="159"/>
        <v/>
      </c>
      <c r="EX104" s="264"/>
      <c r="EY104" s="264"/>
      <c r="EZ104" s="264"/>
      <c r="FA104" s="264"/>
      <c r="FB104" s="264"/>
      <c r="FC104" s="264"/>
      <c r="FD104" s="264"/>
      <c r="FE104" s="264"/>
      <c r="FF104" s="265">
        <f t="shared" si="170"/>
        <v>0</v>
      </c>
      <c r="FG104" s="264">
        <f t="shared" si="109"/>
        <v>1</v>
      </c>
      <c r="FH104" s="264">
        <f t="shared" si="171"/>
        <v>0</v>
      </c>
      <c r="FI104" s="264">
        <f t="shared" si="172"/>
        <v>0</v>
      </c>
      <c r="FJ104" s="264">
        <f t="shared" si="160"/>
        <v>0</v>
      </c>
      <c r="FK104" s="264">
        <f t="shared" si="161"/>
        <v>0</v>
      </c>
      <c r="FL104" s="264">
        <v>2</v>
      </c>
      <c r="FM104" s="264">
        <v>2</v>
      </c>
      <c r="FN104" s="264">
        <v>1</v>
      </c>
      <c r="FO104" s="264">
        <v>0</v>
      </c>
      <c r="FP104" s="264">
        <v>0</v>
      </c>
      <c r="FQ104" s="264">
        <v>2</v>
      </c>
      <c r="FR104" s="264">
        <v>1</v>
      </c>
      <c r="FS104" s="264">
        <v>1</v>
      </c>
      <c r="FT104" s="264">
        <v>1</v>
      </c>
      <c r="FU104" s="264">
        <v>1</v>
      </c>
      <c r="FV104" s="264"/>
      <c r="FW104" s="264"/>
      <c r="FX104" s="264">
        <v>1</v>
      </c>
      <c r="FY104" s="264">
        <v>1</v>
      </c>
      <c r="FZ104" s="264">
        <f t="shared" si="162"/>
        <v>2</v>
      </c>
      <c r="GA104" s="264">
        <f t="shared" si="163"/>
        <v>2</v>
      </c>
      <c r="GB104" s="264">
        <f t="shared" si="164"/>
        <v>0</v>
      </c>
      <c r="GC104" s="264">
        <f t="shared" si="165"/>
        <v>0</v>
      </c>
      <c r="GD104" s="264">
        <f t="shared" si="166"/>
        <v>0</v>
      </c>
      <c r="GE104" s="264">
        <f t="shared" si="167"/>
        <v>2</v>
      </c>
      <c r="GF104" s="264">
        <f t="shared" si="154"/>
        <v>0</v>
      </c>
      <c r="GG104" s="264">
        <f t="shared" si="155"/>
        <v>1</v>
      </c>
      <c r="GH104" s="264">
        <f t="shared" si="156"/>
        <v>1</v>
      </c>
      <c r="GI104" s="78">
        <v>1</v>
      </c>
      <c r="GJ104" s="78"/>
      <c r="GK104" s="75" t="s">
        <v>1112</v>
      </c>
      <c r="GL104" s="259">
        <v>4</v>
      </c>
      <c r="GM104" s="260">
        <v>1</v>
      </c>
      <c r="GN104" s="260">
        <v>1</v>
      </c>
      <c r="GO104" s="260">
        <v>1</v>
      </c>
      <c r="GP104" s="260">
        <v>1</v>
      </c>
      <c r="GQ104" s="260">
        <v>1</v>
      </c>
      <c r="GR104" s="260">
        <v>1</v>
      </c>
      <c r="GS104" s="260">
        <v>1</v>
      </c>
      <c r="GT104" s="260">
        <v>4</v>
      </c>
      <c r="GU104" s="260">
        <v>4</v>
      </c>
      <c r="GV104" s="260">
        <v>4</v>
      </c>
      <c r="GW104" s="260">
        <v>1</v>
      </c>
      <c r="GX104" s="260">
        <v>4</v>
      </c>
      <c r="GY104" s="260">
        <v>1</v>
      </c>
      <c r="GZ104" s="260" t="str">
        <f>VLOOKUP(BQ104,CARACT_PE!$A$2:$H$145,8,0)</f>
        <v>MEFM</v>
      </c>
    </row>
    <row r="105" spans="1:208" s="260" customFormat="1" ht="12.75" customHeight="1" x14ac:dyDescent="0.2">
      <c r="A105" s="259">
        <v>0</v>
      </c>
      <c r="B105" s="260">
        <v>0</v>
      </c>
      <c r="C105" s="260">
        <v>0</v>
      </c>
      <c r="D105" s="260">
        <v>0</v>
      </c>
      <c r="E105" s="260">
        <v>0</v>
      </c>
      <c r="F105" s="260">
        <v>0</v>
      </c>
      <c r="G105" s="260">
        <v>0</v>
      </c>
      <c r="H105" s="260">
        <v>0</v>
      </c>
      <c r="I105" s="260">
        <v>0</v>
      </c>
      <c r="J105" s="260">
        <v>0</v>
      </c>
      <c r="K105" s="260">
        <v>0</v>
      </c>
      <c r="L105" s="260">
        <v>0</v>
      </c>
      <c r="M105" s="260">
        <v>0</v>
      </c>
      <c r="N105" s="260">
        <v>0</v>
      </c>
      <c r="O105" s="260">
        <v>0</v>
      </c>
      <c r="P105" s="260">
        <v>0</v>
      </c>
      <c r="Q105" s="260">
        <v>0</v>
      </c>
      <c r="R105" s="260">
        <v>0</v>
      </c>
      <c r="S105" s="260">
        <v>0</v>
      </c>
      <c r="T105" s="260">
        <v>0</v>
      </c>
      <c r="U105" s="260">
        <v>0</v>
      </c>
      <c r="V105" s="260">
        <v>0</v>
      </c>
      <c r="W105" s="260">
        <v>0</v>
      </c>
      <c r="X105" s="260">
        <v>0</v>
      </c>
      <c r="Y105" s="260">
        <v>0</v>
      </c>
      <c r="Z105" s="260">
        <v>0</v>
      </c>
      <c r="AA105" s="260">
        <v>0</v>
      </c>
      <c r="AB105" s="260">
        <v>0</v>
      </c>
      <c r="AC105" s="260">
        <v>1</v>
      </c>
      <c r="AD105" s="260">
        <v>0</v>
      </c>
      <c r="AE105" s="260">
        <v>0</v>
      </c>
      <c r="AF105" s="260">
        <v>0</v>
      </c>
      <c r="AG105" s="260">
        <v>1</v>
      </c>
      <c r="AH105" s="260">
        <v>0</v>
      </c>
      <c r="AI105" s="260">
        <v>0</v>
      </c>
      <c r="AJ105" s="260">
        <v>0</v>
      </c>
      <c r="AK105" s="260">
        <v>0</v>
      </c>
      <c r="AL105" s="260">
        <v>0</v>
      </c>
      <c r="AM105" s="260">
        <v>0</v>
      </c>
      <c r="AN105" s="260">
        <v>0</v>
      </c>
      <c r="AO105" s="260">
        <v>0</v>
      </c>
      <c r="AP105" s="261">
        <v>0</v>
      </c>
      <c r="AQ105" s="260">
        <f t="shared" si="173"/>
        <v>0</v>
      </c>
      <c r="AR105" s="260">
        <f t="shared" si="174"/>
        <v>0</v>
      </c>
      <c r="AS105" s="260">
        <f t="shared" si="175"/>
        <v>0</v>
      </c>
      <c r="AT105" s="260">
        <f t="shared" si="176"/>
        <v>0</v>
      </c>
      <c r="AU105" s="260">
        <f t="shared" si="177"/>
        <v>1</v>
      </c>
      <c r="AV105" s="260">
        <f t="shared" si="178"/>
        <v>0</v>
      </c>
      <c r="AW105" s="259">
        <f t="shared" si="179"/>
        <v>1</v>
      </c>
      <c r="AX105" s="260">
        <f t="shared" si="180"/>
        <v>0</v>
      </c>
      <c r="AY105" s="260">
        <f t="shared" si="181"/>
        <v>0</v>
      </c>
      <c r="AZ105" s="260">
        <f t="shared" si="182"/>
        <v>0</v>
      </c>
      <c r="BA105" s="260">
        <f t="shared" si="183"/>
        <v>1</v>
      </c>
      <c r="BB105" s="260">
        <f t="shared" si="184"/>
        <v>0</v>
      </c>
      <c r="BC105" s="261">
        <f t="shared" si="185"/>
        <v>0</v>
      </c>
      <c r="BD105" s="259">
        <f t="shared" si="186"/>
        <v>1</v>
      </c>
      <c r="BE105" s="260">
        <f t="shared" si="187"/>
        <v>1</v>
      </c>
      <c r="BF105" s="261">
        <f t="shared" si="188"/>
        <v>2</v>
      </c>
      <c r="BG105" s="260">
        <f t="shared" si="189"/>
        <v>1</v>
      </c>
      <c r="BH105" s="260">
        <f t="shared" si="190"/>
        <v>0</v>
      </c>
      <c r="BI105" s="260">
        <f t="shared" si="191"/>
        <v>0</v>
      </c>
      <c r="BJ105" s="260">
        <f t="shared" si="192"/>
        <v>0</v>
      </c>
      <c r="BK105" s="260">
        <f t="shared" si="193"/>
        <v>1</v>
      </c>
      <c r="BL105" s="260">
        <f t="shared" si="194"/>
        <v>0</v>
      </c>
      <c r="BM105" s="260">
        <f t="shared" si="195"/>
        <v>0</v>
      </c>
      <c r="BN105" s="259">
        <v>1</v>
      </c>
      <c r="BO105" s="260">
        <v>1</v>
      </c>
      <c r="BP105" s="261">
        <v>0</v>
      </c>
      <c r="BQ105" s="259" t="s">
        <v>390</v>
      </c>
      <c r="BR105" s="260" t="s">
        <v>391</v>
      </c>
      <c r="BS105" s="260" t="s">
        <v>943</v>
      </c>
      <c r="BT105" s="260">
        <v>87</v>
      </c>
      <c r="BU105" s="260" t="s">
        <v>1094</v>
      </c>
      <c r="BV105" s="260">
        <v>10</v>
      </c>
      <c r="BW105" s="260" t="s">
        <v>26</v>
      </c>
      <c r="BX105" s="261" t="s">
        <v>671</v>
      </c>
      <c r="BY105" s="259">
        <f>VLOOKUP(BW105,PERT_NAT_EQB_2018!$B$4:$G$35,6,FALSE)</f>
        <v>1</v>
      </c>
      <c r="BZ105" s="260">
        <f>VLOOKUP(BW105,PERT_NAT_EQB_2018!$B$4:$G$35,3,FALSE)</f>
        <v>1</v>
      </c>
      <c r="CA105" s="260">
        <f>VLOOKUP(BW105,PERT_NAT_EQB_2018!$B$4:$G$35,4,FALSE)</f>
        <v>0</v>
      </c>
      <c r="CB105" s="260">
        <f>VLOOKUP(BW105,PERT_NAT_EQB_2018!$B$4:$G$35,5,FALSE)</f>
        <v>0</v>
      </c>
      <c r="CC105" s="260">
        <f>VLOOKUP(BW105,PERT_NAT_EQB_2018!$B$4:$G$35,2,FALSE)</f>
        <v>1</v>
      </c>
      <c r="CD105" s="259">
        <v>0</v>
      </c>
      <c r="CE105" s="260">
        <f>VLOOKUP(BQ105,CARACT_PE!$A$1:$N$145,COLUMN(CARACT_PE!N:N),FALSE)</f>
        <v>361</v>
      </c>
      <c r="CF105" s="260">
        <v>2.5</v>
      </c>
      <c r="CG105" s="259">
        <f>VLOOKUP(BX105,PERT_NAT_EQB_2021!$B$4:$G$81,6,FALSE)</f>
        <v>1</v>
      </c>
      <c r="CH105" s="260">
        <f>VLOOKUP(BX105,PERT_NAT_EQB_2021!$B$4:$G$81,3,FALSE)</f>
        <v>1</v>
      </c>
      <c r="CI105" s="260">
        <f>VLOOKUP(BX105,PERT_NAT_EQB_2021!$B$4:$G$81,4,FALSE)</f>
        <v>0</v>
      </c>
      <c r="CJ105" s="260">
        <f>VLOOKUP(BX105,PERT_NAT_EQB_2021!$B$4:$G$81,5,FALSE)</f>
        <v>0</v>
      </c>
      <c r="CK105" s="260">
        <f>VLOOKUP(BX105,PERT_NAT_EQB_2021!$B$4:$G$81,2,FALSE)</f>
        <v>1</v>
      </c>
      <c r="CL105" s="259">
        <f t="shared" si="196"/>
        <v>1</v>
      </c>
      <c r="CM105" s="260">
        <f t="shared" si="168"/>
        <v>1</v>
      </c>
      <c r="CN105" s="260">
        <f t="shared" si="157"/>
        <v>0</v>
      </c>
      <c r="CO105" s="260">
        <f t="shared" si="158"/>
        <v>0</v>
      </c>
      <c r="CP105" s="260">
        <f t="shared" si="197"/>
        <v>1</v>
      </c>
      <c r="CR105" s="262">
        <v>3</v>
      </c>
      <c r="CS105" s="263">
        <v>1</v>
      </c>
      <c r="CT105" s="262">
        <v>1</v>
      </c>
      <c r="CU105" s="264">
        <v>1</v>
      </c>
      <c r="CV105" s="264"/>
      <c r="CW105" s="263"/>
      <c r="CX105" s="262">
        <v>1</v>
      </c>
      <c r="CY105" s="264">
        <f t="shared" si="198"/>
        <v>1</v>
      </c>
      <c r="CZ105" s="264">
        <v>1</v>
      </c>
      <c r="DA105" s="264"/>
      <c r="DB105" s="264"/>
      <c r="DC105" s="264"/>
      <c r="DD105" s="264"/>
      <c r="DE105" s="264"/>
      <c r="DF105" s="264"/>
      <c r="DG105" s="264"/>
      <c r="DH105" s="262"/>
      <c r="DI105" s="264" t="str">
        <f t="shared" si="199"/>
        <v/>
      </c>
      <c r="DJ105" s="264"/>
      <c r="DK105" s="201" t="s">
        <v>1169</v>
      </c>
      <c r="DL105" s="264"/>
      <c r="DM105" s="264"/>
      <c r="DN105" s="264"/>
      <c r="DO105" s="264"/>
      <c r="DP105" s="201" t="s">
        <v>1169</v>
      </c>
      <c r="DQ105" s="264"/>
      <c r="DR105" s="262"/>
      <c r="DS105" s="264" t="str">
        <f t="shared" si="151"/>
        <v/>
      </c>
      <c r="DT105" s="264"/>
      <c r="DU105" s="264"/>
      <c r="DV105" s="264"/>
      <c r="DW105" s="264"/>
      <c r="DX105" s="264"/>
      <c r="DY105" s="264"/>
      <c r="DZ105" s="264"/>
      <c r="EA105" s="264"/>
      <c r="EB105" s="262"/>
      <c r="EC105" s="264" t="str">
        <f t="shared" si="169"/>
        <v/>
      </c>
      <c r="ED105" s="264"/>
      <c r="EE105" s="264"/>
      <c r="EF105" s="264"/>
      <c r="EG105" s="264"/>
      <c r="EH105" s="264"/>
      <c r="EI105" s="264"/>
      <c r="EJ105" s="264"/>
      <c r="EK105" s="264"/>
      <c r="EL105" s="262">
        <v>1</v>
      </c>
      <c r="EM105" s="264">
        <f t="shared" si="112"/>
        <v>1</v>
      </c>
      <c r="EN105" s="264">
        <v>1</v>
      </c>
      <c r="EO105" s="264"/>
      <c r="EP105" s="264"/>
      <c r="EQ105" s="264"/>
      <c r="ER105" s="264">
        <v>1</v>
      </c>
      <c r="ES105" s="264">
        <v>1</v>
      </c>
      <c r="ET105" s="264">
        <v>1</v>
      </c>
      <c r="EU105" s="264"/>
      <c r="EV105" s="262"/>
      <c r="EW105" s="264" t="str">
        <f t="shared" si="159"/>
        <v/>
      </c>
      <c r="EX105" s="264"/>
      <c r="EY105" s="264"/>
      <c r="EZ105" s="264"/>
      <c r="FA105" s="264"/>
      <c r="FB105" s="264"/>
      <c r="FC105" s="264"/>
      <c r="FD105" s="264"/>
      <c r="FE105" s="264"/>
      <c r="FF105" s="265">
        <f t="shared" si="170"/>
        <v>1</v>
      </c>
      <c r="FG105" s="264">
        <f>MAX(CX105:DF105)</f>
        <v>1</v>
      </c>
      <c r="FH105" s="264">
        <f t="shared" si="171"/>
        <v>0</v>
      </c>
      <c r="FI105" s="264">
        <f t="shared" si="172"/>
        <v>0</v>
      </c>
      <c r="FJ105" s="264">
        <f t="shared" si="160"/>
        <v>0</v>
      </c>
      <c r="FK105" s="264">
        <f t="shared" si="161"/>
        <v>0</v>
      </c>
      <c r="FL105" s="264">
        <v>2</v>
      </c>
      <c r="FM105" s="264">
        <v>2</v>
      </c>
      <c r="FN105" s="264">
        <v>1</v>
      </c>
      <c r="FO105" s="264">
        <v>0</v>
      </c>
      <c r="FP105" s="264">
        <v>0</v>
      </c>
      <c r="FQ105" s="264">
        <v>2</v>
      </c>
      <c r="FR105" s="264">
        <v>1</v>
      </c>
      <c r="FS105" s="264">
        <v>1</v>
      </c>
      <c r="FT105" s="264">
        <v>1</v>
      </c>
      <c r="FU105" s="264">
        <v>1</v>
      </c>
      <c r="FV105" s="264"/>
      <c r="FW105" s="264"/>
      <c r="FX105" s="264">
        <v>1</v>
      </c>
      <c r="FY105" s="264">
        <v>1</v>
      </c>
      <c r="FZ105" s="264">
        <f t="shared" si="162"/>
        <v>2</v>
      </c>
      <c r="GA105" s="264">
        <f t="shared" si="163"/>
        <v>2</v>
      </c>
      <c r="GB105" s="264">
        <v>1</v>
      </c>
      <c r="GC105" s="264">
        <f t="shared" ref="GC105:GE109" si="200">SUM(DB105,DL105,DV105,EF105,EP105,EZ105)</f>
        <v>0</v>
      </c>
      <c r="GD105" s="264">
        <f t="shared" si="200"/>
        <v>0</v>
      </c>
      <c r="GE105" s="264">
        <f t="shared" si="200"/>
        <v>1</v>
      </c>
      <c r="GF105" s="264">
        <f t="shared" si="154"/>
        <v>1</v>
      </c>
      <c r="GG105" s="264">
        <f t="shared" si="155"/>
        <v>1</v>
      </c>
      <c r="GH105" s="264">
        <f t="shared" si="156"/>
        <v>0</v>
      </c>
      <c r="GI105" s="78">
        <v>1</v>
      </c>
      <c r="GJ105" s="78"/>
      <c r="GK105" s="75" t="s">
        <v>1240</v>
      </c>
      <c r="GL105" s="259">
        <v>4</v>
      </c>
      <c r="GM105" s="260">
        <v>1</v>
      </c>
      <c r="GN105" s="260">
        <v>1</v>
      </c>
      <c r="GO105" s="260">
        <v>1</v>
      </c>
      <c r="GP105" s="260">
        <v>1</v>
      </c>
      <c r="GQ105" s="260">
        <v>1</v>
      </c>
      <c r="GR105" s="260">
        <v>1</v>
      </c>
      <c r="GS105" s="260">
        <v>1</v>
      </c>
      <c r="GT105" s="260">
        <v>4</v>
      </c>
      <c r="GU105" s="260">
        <v>4</v>
      </c>
      <c r="GV105" s="260">
        <v>4</v>
      </c>
      <c r="GW105" s="260">
        <v>1</v>
      </c>
      <c r="GX105" s="260">
        <v>4</v>
      </c>
      <c r="GY105" s="260">
        <v>1</v>
      </c>
      <c r="GZ105" s="260" t="str">
        <f>VLOOKUP(BQ105,CARACT_PE!$A$2:$H$145,8,0)</f>
        <v>MEFM</v>
      </c>
    </row>
    <row r="106" spans="1:208" s="260" customFormat="1" ht="12.75" customHeight="1" x14ac:dyDescent="0.2">
      <c r="A106" s="259">
        <v>0</v>
      </c>
      <c r="B106" s="260">
        <v>0</v>
      </c>
      <c r="C106" s="260">
        <v>0</v>
      </c>
      <c r="D106" s="260">
        <v>0</v>
      </c>
      <c r="E106" s="260">
        <v>0</v>
      </c>
      <c r="F106" s="260">
        <v>0</v>
      </c>
      <c r="G106" s="260">
        <v>0</v>
      </c>
      <c r="H106" s="260">
        <v>0</v>
      </c>
      <c r="I106" s="260">
        <v>0</v>
      </c>
      <c r="J106" s="260">
        <v>0</v>
      </c>
      <c r="K106" s="260">
        <v>0</v>
      </c>
      <c r="L106" s="260">
        <v>0</v>
      </c>
      <c r="M106" s="260">
        <v>0</v>
      </c>
      <c r="N106" s="260">
        <v>0</v>
      </c>
      <c r="O106" s="260">
        <v>0</v>
      </c>
      <c r="P106" s="260">
        <v>0</v>
      </c>
      <c r="Q106" s="260">
        <v>0</v>
      </c>
      <c r="R106" s="260">
        <v>0</v>
      </c>
      <c r="S106" s="260">
        <v>0</v>
      </c>
      <c r="T106" s="260">
        <v>0</v>
      </c>
      <c r="U106" s="260">
        <v>0</v>
      </c>
      <c r="V106" s="260">
        <v>0</v>
      </c>
      <c r="W106" s="260">
        <v>0</v>
      </c>
      <c r="X106" s="260">
        <v>0</v>
      </c>
      <c r="Y106" s="260">
        <v>0</v>
      </c>
      <c r="Z106" s="260">
        <v>0</v>
      </c>
      <c r="AA106" s="260">
        <v>0</v>
      </c>
      <c r="AB106" s="260">
        <v>0</v>
      </c>
      <c r="AC106" s="260">
        <v>1</v>
      </c>
      <c r="AD106" s="260">
        <v>1</v>
      </c>
      <c r="AE106" s="260">
        <v>0</v>
      </c>
      <c r="AF106" s="260">
        <v>0</v>
      </c>
      <c r="AG106" s="260">
        <v>0</v>
      </c>
      <c r="AH106" s="260">
        <v>0</v>
      </c>
      <c r="AI106" s="260">
        <v>1</v>
      </c>
      <c r="AJ106" s="260">
        <v>0</v>
      </c>
      <c r="AK106" s="260">
        <v>0</v>
      </c>
      <c r="AL106" s="260">
        <v>0</v>
      </c>
      <c r="AM106" s="260">
        <v>0</v>
      </c>
      <c r="AN106" s="260">
        <v>0</v>
      </c>
      <c r="AO106" s="260">
        <v>0</v>
      </c>
      <c r="AP106" s="261">
        <v>0</v>
      </c>
      <c r="AQ106" s="260">
        <f t="shared" si="173"/>
        <v>0</v>
      </c>
      <c r="AR106" s="260">
        <f t="shared" si="174"/>
        <v>0</v>
      </c>
      <c r="AS106" s="260">
        <f t="shared" si="175"/>
        <v>0</v>
      </c>
      <c r="AT106" s="260">
        <f t="shared" si="176"/>
        <v>0</v>
      </c>
      <c r="AU106" s="260">
        <f t="shared" si="177"/>
        <v>1</v>
      </c>
      <c r="AV106" s="260">
        <f t="shared" si="178"/>
        <v>0</v>
      </c>
      <c r="AW106" s="259">
        <f t="shared" si="179"/>
        <v>1</v>
      </c>
      <c r="AX106" s="260">
        <f t="shared" si="180"/>
        <v>1</v>
      </c>
      <c r="AY106" s="260">
        <f t="shared" si="181"/>
        <v>0</v>
      </c>
      <c r="AZ106" s="260">
        <f t="shared" si="182"/>
        <v>0</v>
      </c>
      <c r="BA106" s="260">
        <f t="shared" si="183"/>
        <v>0</v>
      </c>
      <c r="BB106" s="260">
        <f t="shared" si="184"/>
        <v>0</v>
      </c>
      <c r="BC106" s="261">
        <f t="shared" si="185"/>
        <v>1</v>
      </c>
      <c r="BD106" s="259">
        <f t="shared" si="186"/>
        <v>1</v>
      </c>
      <c r="BE106" s="260">
        <f t="shared" si="187"/>
        <v>1</v>
      </c>
      <c r="BF106" s="261">
        <f t="shared" si="188"/>
        <v>3</v>
      </c>
      <c r="BG106" s="260">
        <f t="shared" si="189"/>
        <v>1</v>
      </c>
      <c r="BH106" s="260">
        <f t="shared" si="190"/>
        <v>1</v>
      </c>
      <c r="BI106" s="260">
        <f t="shared" si="191"/>
        <v>0</v>
      </c>
      <c r="BJ106" s="260">
        <f t="shared" si="192"/>
        <v>0</v>
      </c>
      <c r="BK106" s="260">
        <f t="shared" si="193"/>
        <v>0</v>
      </c>
      <c r="BL106" s="260">
        <f t="shared" si="194"/>
        <v>0</v>
      </c>
      <c r="BM106" s="260">
        <f t="shared" si="195"/>
        <v>1</v>
      </c>
      <c r="BN106" s="259">
        <v>0</v>
      </c>
      <c r="BO106" s="260">
        <v>1</v>
      </c>
      <c r="BP106" s="261">
        <v>0</v>
      </c>
      <c r="BQ106" s="259" t="s">
        <v>393</v>
      </c>
      <c r="BR106" s="260" t="s">
        <v>394</v>
      </c>
      <c r="BS106" s="260" t="s">
        <v>944</v>
      </c>
      <c r="BT106" s="260">
        <v>85</v>
      </c>
      <c r="BU106" s="260" t="s">
        <v>1101</v>
      </c>
      <c r="BV106" s="260">
        <v>9</v>
      </c>
      <c r="BW106" s="260" t="s">
        <v>70</v>
      </c>
      <c r="BX106" s="261" t="s">
        <v>666</v>
      </c>
      <c r="BY106" s="259">
        <f>VLOOKUP(BW106,PERT_NAT_EQB_2018!$B$4:$G$35,6,FALSE)</f>
        <v>1</v>
      </c>
      <c r="BZ106" s="260">
        <f>VLOOKUP(BW106,PERT_NAT_EQB_2018!$B$4:$G$35,3,FALSE)</f>
        <v>1</v>
      </c>
      <c r="CA106" s="260">
        <f>VLOOKUP(BW106,PERT_NAT_EQB_2018!$B$4:$G$35,4,FALSE)</f>
        <v>1</v>
      </c>
      <c r="CB106" s="260">
        <f>VLOOKUP(BW106,PERT_NAT_EQB_2018!$B$4:$G$35,5,FALSE)</f>
        <v>1</v>
      </c>
      <c r="CC106" s="260">
        <f>VLOOKUP(BW106,PERT_NAT_EQB_2018!$B$4:$G$35,2,FALSE)</f>
        <v>1</v>
      </c>
      <c r="CD106" s="259">
        <v>0</v>
      </c>
      <c r="CE106" s="260">
        <f>VLOOKUP(BQ106,CARACT_PE!$A$1:$N$145,COLUMN(CARACT_PE!N:N),FALSE)</f>
        <v>39</v>
      </c>
      <c r="CF106" s="260">
        <v>0</v>
      </c>
      <c r="CG106" s="259">
        <f>VLOOKUP(BX106,PERT_NAT_EQB_2021!$B$4:$G$81,6,FALSE)</f>
        <v>1</v>
      </c>
      <c r="CH106" s="260">
        <f>VLOOKUP(BX106,PERT_NAT_EQB_2021!$B$4:$G$81,3,FALSE)</f>
        <v>1</v>
      </c>
      <c r="CI106" s="260">
        <f>VLOOKUP(BX106,PERT_NAT_EQB_2021!$B$4:$G$81,4,FALSE)</f>
        <v>1</v>
      </c>
      <c r="CJ106" s="260">
        <f>VLOOKUP(BX106,PERT_NAT_EQB_2021!$B$4:$G$81,5,FALSE)</f>
        <v>1</v>
      </c>
      <c r="CK106" s="260">
        <f>VLOOKUP(BX106,PERT_NAT_EQB_2021!$B$4:$G$81,2,FALSE)</f>
        <v>1</v>
      </c>
      <c r="CL106" s="259">
        <f t="shared" si="196"/>
        <v>1</v>
      </c>
      <c r="CM106" s="260">
        <f t="shared" si="168"/>
        <v>1</v>
      </c>
      <c r="CN106" s="260">
        <f t="shared" si="157"/>
        <v>1</v>
      </c>
      <c r="CO106" s="260">
        <f t="shared" si="158"/>
        <v>1</v>
      </c>
      <c r="CP106" s="260">
        <f t="shared" si="197"/>
        <v>1</v>
      </c>
      <c r="CR106" s="262">
        <v>3</v>
      </c>
      <c r="CS106" s="263">
        <v>1</v>
      </c>
      <c r="CT106" s="262">
        <v>0</v>
      </c>
      <c r="CU106" s="264">
        <v>1</v>
      </c>
      <c r="CV106" s="264">
        <v>1</v>
      </c>
      <c r="CW106" s="263"/>
      <c r="CX106" s="262"/>
      <c r="CY106" s="264" t="str">
        <f t="shared" si="198"/>
        <v/>
      </c>
      <c r="CZ106" s="264"/>
      <c r="DA106" s="264"/>
      <c r="DB106" s="264"/>
      <c r="DC106" s="264"/>
      <c r="DD106" s="264"/>
      <c r="DE106" s="264"/>
      <c r="DF106" s="264"/>
      <c r="DG106" s="264"/>
      <c r="DH106" s="262">
        <v>1</v>
      </c>
      <c r="DI106" s="264" t="str">
        <f t="shared" si="199"/>
        <v/>
      </c>
      <c r="DJ106" s="264">
        <v>1</v>
      </c>
      <c r="DK106" s="264"/>
      <c r="DL106" s="264">
        <v>1</v>
      </c>
      <c r="DM106" s="264">
        <v>1</v>
      </c>
      <c r="DN106" s="264">
        <v>1</v>
      </c>
      <c r="DO106" s="264">
        <v>1</v>
      </c>
      <c r="DP106" s="264"/>
      <c r="DQ106" s="264"/>
      <c r="DR106" s="262"/>
      <c r="DS106" s="264" t="str">
        <f t="shared" si="151"/>
        <v/>
      </c>
      <c r="DT106" s="264"/>
      <c r="DU106" s="264"/>
      <c r="DV106" s="264"/>
      <c r="DW106" s="264"/>
      <c r="DX106" s="264"/>
      <c r="DY106" s="264"/>
      <c r="DZ106" s="264"/>
      <c r="EA106" s="264"/>
      <c r="EB106" s="262"/>
      <c r="EC106" s="264" t="str">
        <f t="shared" si="169"/>
        <v/>
      </c>
      <c r="ED106" s="264"/>
      <c r="EE106" s="264"/>
      <c r="EF106" s="264"/>
      <c r="EG106" s="264"/>
      <c r="EH106" s="264"/>
      <c r="EI106" s="264"/>
      <c r="EJ106" s="264"/>
      <c r="EK106" s="264"/>
      <c r="EL106" s="262">
        <v>1</v>
      </c>
      <c r="EM106" s="264" t="str">
        <f t="shared" si="112"/>
        <v/>
      </c>
      <c r="EN106" s="264">
        <v>1</v>
      </c>
      <c r="EO106" s="264">
        <v>1</v>
      </c>
      <c r="EP106" s="264">
        <v>1</v>
      </c>
      <c r="EQ106" s="264">
        <v>1</v>
      </c>
      <c r="ER106" s="264">
        <v>1</v>
      </c>
      <c r="ES106" s="264"/>
      <c r="ET106" s="264"/>
      <c r="EU106" s="264"/>
      <c r="EV106" s="262"/>
      <c r="EW106" s="264" t="str">
        <f t="shared" si="159"/>
        <v/>
      </c>
      <c r="EX106" s="264"/>
      <c r="EY106" s="264"/>
      <c r="EZ106" s="264"/>
      <c r="FA106" s="264"/>
      <c r="FB106" s="264"/>
      <c r="FC106" s="264"/>
      <c r="FD106" s="264"/>
      <c r="FE106" s="264"/>
      <c r="FF106" s="265">
        <f t="shared" si="170"/>
        <v>0</v>
      </c>
      <c r="FG106" s="264">
        <f>MAX(DH106:DP106)</f>
        <v>1</v>
      </c>
      <c r="FH106" s="264">
        <f t="shared" si="171"/>
        <v>0</v>
      </c>
      <c r="FI106" s="264">
        <f t="shared" si="172"/>
        <v>0</v>
      </c>
      <c r="FJ106" s="264">
        <f t="shared" si="160"/>
        <v>0</v>
      </c>
      <c r="FK106" s="264">
        <f t="shared" si="161"/>
        <v>0</v>
      </c>
      <c r="FL106" s="264">
        <v>2</v>
      </c>
      <c r="FM106" s="264">
        <v>2</v>
      </c>
      <c r="FN106" s="264">
        <v>1</v>
      </c>
      <c r="FO106" s="264">
        <v>2</v>
      </c>
      <c r="FP106" s="264">
        <v>2</v>
      </c>
      <c r="FQ106" s="264">
        <v>2</v>
      </c>
      <c r="FR106" s="264">
        <v>1</v>
      </c>
      <c r="FS106" s="264">
        <v>1</v>
      </c>
      <c r="FT106" s="264"/>
      <c r="FU106" s="264"/>
      <c r="FV106" s="264"/>
      <c r="FW106" s="264"/>
      <c r="FX106" s="264"/>
      <c r="FY106" s="264"/>
      <c r="FZ106" s="264">
        <f t="shared" si="162"/>
        <v>2</v>
      </c>
      <c r="GA106" s="264">
        <f t="shared" si="163"/>
        <v>0</v>
      </c>
      <c r="GB106" s="264">
        <f>SUM(DA106,DK106,DU106,EE106,EO106,EY106)</f>
        <v>1</v>
      </c>
      <c r="GC106" s="264">
        <f t="shared" si="200"/>
        <v>2</v>
      </c>
      <c r="GD106" s="264">
        <f t="shared" si="200"/>
        <v>2</v>
      </c>
      <c r="GE106" s="264">
        <f t="shared" si="200"/>
        <v>2</v>
      </c>
      <c r="GF106" s="264">
        <f t="shared" si="154"/>
        <v>1</v>
      </c>
      <c r="GG106" s="264">
        <f t="shared" si="155"/>
        <v>0</v>
      </c>
      <c r="GH106" s="264">
        <f t="shared" si="156"/>
        <v>0</v>
      </c>
      <c r="GI106" s="78"/>
      <c r="GJ106" s="78"/>
      <c r="GK106" s="75"/>
      <c r="GL106" s="259">
        <v>4</v>
      </c>
      <c r="GM106" s="260">
        <v>1</v>
      </c>
      <c r="GN106" s="260">
        <v>1</v>
      </c>
      <c r="GO106" s="260">
        <v>1</v>
      </c>
      <c r="GP106" s="260">
        <v>1</v>
      </c>
      <c r="GQ106" s="260">
        <v>1</v>
      </c>
      <c r="GR106" s="260">
        <v>1</v>
      </c>
      <c r="GS106" s="260">
        <v>1</v>
      </c>
      <c r="GZ106" s="260" t="str">
        <f>VLOOKUP(BQ106,CARACT_PE!$A$2:$H$145,8,0)</f>
        <v>MEFM</v>
      </c>
    </row>
    <row r="107" spans="1:208" s="260" customFormat="1" ht="12.75" customHeight="1" x14ac:dyDescent="0.2">
      <c r="A107" s="259">
        <v>1</v>
      </c>
      <c r="B107" s="260">
        <v>1</v>
      </c>
      <c r="C107" s="260">
        <v>1</v>
      </c>
      <c r="D107" s="260">
        <v>1</v>
      </c>
      <c r="E107" s="260">
        <v>0</v>
      </c>
      <c r="F107" s="260">
        <v>0</v>
      </c>
      <c r="G107" s="260">
        <v>1</v>
      </c>
      <c r="H107" s="260">
        <v>0</v>
      </c>
      <c r="I107" s="260">
        <v>0</v>
      </c>
      <c r="J107" s="260">
        <v>0</v>
      </c>
      <c r="K107" s="260">
        <v>0</v>
      </c>
      <c r="L107" s="260">
        <v>0</v>
      </c>
      <c r="M107" s="260">
        <v>0</v>
      </c>
      <c r="N107" s="260">
        <v>0</v>
      </c>
      <c r="O107" s="260">
        <v>0</v>
      </c>
      <c r="P107" s="260">
        <v>0</v>
      </c>
      <c r="Q107" s="260">
        <v>0</v>
      </c>
      <c r="R107" s="260">
        <v>0</v>
      </c>
      <c r="S107" s="260">
        <v>0</v>
      </c>
      <c r="T107" s="260">
        <v>0</v>
      </c>
      <c r="U107" s="260">
        <v>0</v>
      </c>
      <c r="V107" s="260">
        <v>0</v>
      </c>
      <c r="W107" s="260">
        <v>0</v>
      </c>
      <c r="X107" s="260">
        <v>1</v>
      </c>
      <c r="Y107" s="260">
        <v>1</v>
      </c>
      <c r="Z107" s="260">
        <v>0</v>
      </c>
      <c r="AA107" s="260">
        <v>0</v>
      </c>
      <c r="AB107" s="260">
        <v>0</v>
      </c>
      <c r="AC107" s="260">
        <v>1</v>
      </c>
      <c r="AD107" s="260">
        <v>0</v>
      </c>
      <c r="AE107" s="260">
        <v>1</v>
      </c>
      <c r="AF107" s="260">
        <v>1</v>
      </c>
      <c r="AG107" s="260">
        <v>1</v>
      </c>
      <c r="AH107" s="260">
        <v>1</v>
      </c>
      <c r="AI107" s="260">
        <v>0</v>
      </c>
      <c r="AJ107" s="260">
        <v>0</v>
      </c>
      <c r="AK107" s="260">
        <v>0</v>
      </c>
      <c r="AL107" s="260">
        <v>0</v>
      </c>
      <c r="AM107" s="260">
        <v>0</v>
      </c>
      <c r="AN107" s="260">
        <v>0</v>
      </c>
      <c r="AO107" s="260">
        <v>0</v>
      </c>
      <c r="AP107" s="261">
        <v>0</v>
      </c>
      <c r="AQ107" s="260">
        <f t="shared" si="173"/>
        <v>1</v>
      </c>
      <c r="AR107" s="260">
        <f t="shared" si="174"/>
        <v>0</v>
      </c>
      <c r="AS107" s="260">
        <f t="shared" si="175"/>
        <v>0</v>
      </c>
      <c r="AT107" s="260">
        <f t="shared" si="176"/>
        <v>1</v>
      </c>
      <c r="AU107" s="260">
        <f t="shared" si="177"/>
        <v>1</v>
      </c>
      <c r="AV107" s="260">
        <f t="shared" si="178"/>
        <v>0</v>
      </c>
      <c r="AW107" s="259">
        <f t="shared" si="179"/>
        <v>1</v>
      </c>
      <c r="AX107" s="260">
        <f t="shared" si="180"/>
        <v>0</v>
      </c>
      <c r="AY107" s="260">
        <f t="shared" si="181"/>
        <v>2</v>
      </c>
      <c r="AZ107" s="260">
        <f t="shared" si="182"/>
        <v>2</v>
      </c>
      <c r="BA107" s="260">
        <f t="shared" si="183"/>
        <v>1</v>
      </c>
      <c r="BB107" s="260">
        <f t="shared" si="184"/>
        <v>1</v>
      </c>
      <c r="BC107" s="261">
        <f t="shared" si="185"/>
        <v>0</v>
      </c>
      <c r="BD107" s="259">
        <f t="shared" si="186"/>
        <v>2</v>
      </c>
      <c r="BE107" s="260">
        <f t="shared" si="187"/>
        <v>2</v>
      </c>
      <c r="BF107" s="261">
        <f t="shared" si="188"/>
        <v>7</v>
      </c>
      <c r="BG107" s="260">
        <f t="shared" si="189"/>
        <v>2</v>
      </c>
      <c r="BH107" s="260">
        <f t="shared" si="190"/>
        <v>1</v>
      </c>
      <c r="BI107" s="260">
        <f t="shared" si="191"/>
        <v>3</v>
      </c>
      <c r="BJ107" s="260">
        <f t="shared" si="192"/>
        <v>3</v>
      </c>
      <c r="BK107" s="260">
        <f t="shared" si="193"/>
        <v>1</v>
      </c>
      <c r="BL107" s="260">
        <f t="shared" si="194"/>
        <v>1</v>
      </c>
      <c r="BM107" s="260">
        <f t="shared" si="195"/>
        <v>1</v>
      </c>
      <c r="BN107" s="259">
        <v>0</v>
      </c>
      <c r="BO107" s="260">
        <v>1</v>
      </c>
      <c r="BP107" s="261">
        <v>0</v>
      </c>
      <c r="BQ107" s="259" t="s">
        <v>395</v>
      </c>
      <c r="BR107" s="260" t="s">
        <v>396</v>
      </c>
      <c r="BS107" s="260" t="s">
        <v>945</v>
      </c>
      <c r="BT107" s="260">
        <v>53</v>
      </c>
      <c r="BU107" s="260" t="s">
        <v>1101</v>
      </c>
      <c r="BV107" s="260">
        <v>9</v>
      </c>
      <c r="BW107" s="260" t="s">
        <v>45</v>
      </c>
      <c r="BX107" s="261" t="s">
        <v>664</v>
      </c>
      <c r="BY107" s="259">
        <f>VLOOKUP(BW107,PERT_NAT_EQB_2018!$B$4:$G$35,6,FALSE)</f>
        <v>1</v>
      </c>
      <c r="BZ107" s="260">
        <f>VLOOKUP(BW107,PERT_NAT_EQB_2018!$B$4:$G$35,3,FALSE)</f>
        <v>1</v>
      </c>
      <c r="CA107" s="260">
        <f>VLOOKUP(BW107,PERT_NAT_EQB_2018!$B$4:$G$35,4,FALSE)</f>
        <v>1</v>
      </c>
      <c r="CB107" s="260">
        <f>VLOOKUP(BW107,PERT_NAT_EQB_2018!$B$4:$G$35,5,FALSE)</f>
        <v>1</v>
      </c>
      <c r="CC107" s="260">
        <f>VLOOKUP(BW107,PERT_NAT_EQB_2018!$B$4:$G$35,2,FALSE)</f>
        <v>1</v>
      </c>
      <c r="CD107" s="173">
        <v>1</v>
      </c>
      <c r="CE107" s="260">
        <f>VLOOKUP(BQ107,CARACT_PE!$A$1:$N$145,COLUMN(CARACT_PE!N:N),FALSE)</f>
        <v>54</v>
      </c>
      <c r="CF107" s="260">
        <v>0</v>
      </c>
      <c r="CG107" s="259">
        <f>VLOOKUP(BX107,PERT_NAT_EQB_2021!$B$4:$G$81,6,FALSE)</f>
        <v>1</v>
      </c>
      <c r="CH107" s="260">
        <f>VLOOKUP(BX107,PERT_NAT_EQB_2021!$B$4:$G$81,3,FALSE)</f>
        <v>1</v>
      </c>
      <c r="CI107" s="260">
        <f>VLOOKUP(BX107,PERT_NAT_EQB_2021!$B$4:$G$81,4,FALSE)</f>
        <v>1</v>
      </c>
      <c r="CJ107" s="260">
        <f>VLOOKUP(BX107,PERT_NAT_EQB_2021!$B$4:$G$81,5,FALSE)</f>
        <v>1</v>
      </c>
      <c r="CK107" s="260">
        <f>VLOOKUP(BX107,PERT_NAT_EQB_2021!$B$4:$G$81,2,FALSE)</f>
        <v>1</v>
      </c>
      <c r="CL107" s="259">
        <f t="shared" si="196"/>
        <v>1</v>
      </c>
      <c r="CM107" s="260">
        <f t="shared" si="168"/>
        <v>0</v>
      </c>
      <c r="CN107" s="260">
        <f t="shared" si="157"/>
        <v>0</v>
      </c>
      <c r="CO107" s="260">
        <f t="shared" si="158"/>
        <v>0</v>
      </c>
      <c r="CP107" s="260">
        <f t="shared" si="197"/>
        <v>1</v>
      </c>
      <c r="CR107" s="262">
        <v>3</v>
      </c>
      <c r="CS107" s="263">
        <v>1</v>
      </c>
      <c r="CT107" s="262">
        <v>0</v>
      </c>
      <c r="CU107" s="264">
        <v>1</v>
      </c>
      <c r="CV107" s="264">
        <v>1</v>
      </c>
      <c r="CW107" s="263"/>
      <c r="CX107" s="262"/>
      <c r="CY107" s="264" t="str">
        <f t="shared" si="198"/>
        <v/>
      </c>
      <c r="CZ107" s="264"/>
      <c r="DA107" s="264"/>
      <c r="DB107" s="264"/>
      <c r="DC107" s="264"/>
      <c r="DD107" s="264"/>
      <c r="DE107" s="264"/>
      <c r="DF107" s="264"/>
      <c r="DG107" s="264"/>
      <c r="DH107" s="262"/>
      <c r="DI107" s="264" t="str">
        <f t="shared" si="199"/>
        <v/>
      </c>
      <c r="DJ107" s="264"/>
      <c r="DK107" s="264"/>
      <c r="DL107" s="264"/>
      <c r="DM107" s="264"/>
      <c r="DN107" s="264"/>
      <c r="DO107" s="264"/>
      <c r="DP107" s="264"/>
      <c r="DQ107" s="264"/>
      <c r="DR107" s="262">
        <v>1</v>
      </c>
      <c r="DS107" s="264" t="str">
        <f t="shared" si="151"/>
        <v/>
      </c>
      <c r="DT107" s="264">
        <v>1</v>
      </c>
      <c r="DU107" s="264"/>
      <c r="DV107" s="264">
        <v>1</v>
      </c>
      <c r="DW107" s="264">
        <v>1</v>
      </c>
      <c r="DX107" s="264">
        <v>1</v>
      </c>
      <c r="DY107" s="264"/>
      <c r="DZ107" s="264"/>
      <c r="EA107" s="264"/>
      <c r="EB107" s="262"/>
      <c r="EC107" s="264" t="str">
        <f t="shared" si="169"/>
        <v/>
      </c>
      <c r="ED107" s="264"/>
      <c r="EE107" s="264"/>
      <c r="EF107" s="264"/>
      <c r="EG107" s="264"/>
      <c r="EH107" s="264"/>
      <c r="EI107" s="264"/>
      <c r="EJ107" s="264"/>
      <c r="EK107" s="264"/>
      <c r="EL107" s="262"/>
      <c r="EM107" s="264" t="str">
        <f t="shared" si="112"/>
        <v/>
      </c>
      <c r="EN107" s="264"/>
      <c r="EO107" s="264"/>
      <c r="EP107" s="264"/>
      <c r="EQ107" s="264"/>
      <c r="ER107" s="264"/>
      <c r="ES107" s="264"/>
      <c r="ET107" s="264"/>
      <c r="EU107" s="264"/>
      <c r="EV107" s="262">
        <v>1</v>
      </c>
      <c r="EW107" s="264" t="str">
        <f t="shared" si="159"/>
        <v/>
      </c>
      <c r="EX107" s="264">
        <v>1</v>
      </c>
      <c r="EY107" s="264"/>
      <c r="EZ107" s="264">
        <v>1</v>
      </c>
      <c r="FA107" s="264">
        <v>1</v>
      </c>
      <c r="FB107" s="264">
        <v>1</v>
      </c>
      <c r="FC107" s="264"/>
      <c r="FD107" s="264"/>
      <c r="FE107" s="264"/>
      <c r="FF107" s="265">
        <f t="shared" si="170"/>
        <v>0</v>
      </c>
      <c r="FG107" s="264">
        <f>MAX(DH107:DP107)</f>
        <v>0</v>
      </c>
      <c r="FH107" s="264">
        <f t="shared" si="171"/>
        <v>1</v>
      </c>
      <c r="FI107" s="264">
        <f t="shared" si="172"/>
        <v>0</v>
      </c>
      <c r="FJ107" s="264">
        <f t="shared" si="160"/>
        <v>1</v>
      </c>
      <c r="FK107" s="264">
        <f t="shared" si="161"/>
        <v>1</v>
      </c>
      <c r="FL107" s="264">
        <v>2</v>
      </c>
      <c r="FM107" s="264">
        <v>2</v>
      </c>
      <c r="FN107" s="264">
        <v>1</v>
      </c>
      <c r="FO107" s="264">
        <v>2</v>
      </c>
      <c r="FP107" s="264">
        <v>2</v>
      </c>
      <c r="FQ107" s="264">
        <v>2</v>
      </c>
      <c r="FR107" s="264">
        <v>1</v>
      </c>
      <c r="FS107" s="264">
        <v>1</v>
      </c>
      <c r="FT107" s="264"/>
      <c r="FU107" s="264"/>
      <c r="FV107" s="264"/>
      <c r="FW107" s="264"/>
      <c r="FX107" s="264"/>
      <c r="FY107" s="264"/>
      <c r="FZ107" s="264">
        <f t="shared" si="162"/>
        <v>2</v>
      </c>
      <c r="GA107" s="264">
        <f t="shared" si="163"/>
        <v>0</v>
      </c>
      <c r="GB107" s="264">
        <f>SUM(DA107,DK107,DU107,EE107,EO107,EY107)</f>
        <v>0</v>
      </c>
      <c r="GC107" s="264">
        <f t="shared" si="200"/>
        <v>2</v>
      </c>
      <c r="GD107" s="264">
        <f t="shared" si="200"/>
        <v>2</v>
      </c>
      <c r="GE107" s="264">
        <f t="shared" si="200"/>
        <v>2</v>
      </c>
      <c r="GF107" s="264">
        <f t="shared" si="154"/>
        <v>0</v>
      </c>
      <c r="GG107" s="264">
        <f t="shared" si="155"/>
        <v>0</v>
      </c>
      <c r="GH107" s="264">
        <f t="shared" si="156"/>
        <v>0</v>
      </c>
      <c r="GI107" s="78"/>
      <c r="GJ107" s="78"/>
      <c r="GK107" s="75"/>
      <c r="GL107" s="259">
        <v>4</v>
      </c>
      <c r="GM107" s="260">
        <v>1</v>
      </c>
      <c r="GN107" s="260">
        <v>1</v>
      </c>
      <c r="GO107" s="260">
        <v>1</v>
      </c>
      <c r="GP107" s="260">
        <v>1</v>
      </c>
      <c r="GQ107" s="260">
        <v>1</v>
      </c>
      <c r="GR107" s="260">
        <v>1</v>
      </c>
      <c r="GS107" s="260">
        <v>1</v>
      </c>
      <c r="GZ107" s="260" t="str">
        <f>VLOOKUP(BQ107,CARACT_PE!$A$2:$H$145,8,0)</f>
        <v>MEFM</v>
      </c>
    </row>
    <row r="108" spans="1:208" s="260" customFormat="1" ht="12.75" customHeight="1" x14ac:dyDescent="0.2">
      <c r="A108" s="259">
        <v>0</v>
      </c>
      <c r="B108" s="260">
        <v>0</v>
      </c>
      <c r="C108" s="260">
        <v>0</v>
      </c>
      <c r="D108" s="260">
        <v>0</v>
      </c>
      <c r="E108" s="260">
        <v>0</v>
      </c>
      <c r="F108" s="260">
        <v>0</v>
      </c>
      <c r="G108" s="260">
        <v>0</v>
      </c>
      <c r="H108" s="260">
        <v>0</v>
      </c>
      <c r="I108" s="260">
        <v>0</v>
      </c>
      <c r="J108" s="260">
        <v>0</v>
      </c>
      <c r="K108" s="260">
        <v>0</v>
      </c>
      <c r="L108" s="260">
        <v>0</v>
      </c>
      <c r="M108" s="260">
        <v>0</v>
      </c>
      <c r="N108" s="260">
        <v>0</v>
      </c>
      <c r="O108" s="260">
        <v>1</v>
      </c>
      <c r="P108" s="260">
        <v>0</v>
      </c>
      <c r="Q108" s="260">
        <v>1</v>
      </c>
      <c r="R108" s="260">
        <v>1</v>
      </c>
      <c r="S108" s="260">
        <v>0</v>
      </c>
      <c r="T108" s="260">
        <v>0</v>
      </c>
      <c r="U108" s="260">
        <v>0</v>
      </c>
      <c r="V108" s="260">
        <v>0</v>
      </c>
      <c r="W108" s="260">
        <v>0</v>
      </c>
      <c r="X108" s="260">
        <v>0</v>
      </c>
      <c r="Y108" s="260">
        <v>0</v>
      </c>
      <c r="Z108" s="260">
        <v>0</v>
      </c>
      <c r="AA108" s="260">
        <v>0</v>
      </c>
      <c r="AB108" s="260">
        <v>0</v>
      </c>
      <c r="AC108" s="260">
        <v>0</v>
      </c>
      <c r="AD108" s="260">
        <v>0</v>
      </c>
      <c r="AE108" s="260">
        <v>0</v>
      </c>
      <c r="AF108" s="260">
        <v>0</v>
      </c>
      <c r="AG108" s="260">
        <v>0</v>
      </c>
      <c r="AH108" s="260">
        <v>0</v>
      </c>
      <c r="AI108" s="260">
        <v>0</v>
      </c>
      <c r="AJ108" s="260">
        <v>1</v>
      </c>
      <c r="AK108" s="260">
        <v>0</v>
      </c>
      <c r="AL108" s="260">
        <v>1</v>
      </c>
      <c r="AM108" s="260">
        <v>1</v>
      </c>
      <c r="AN108" s="260">
        <v>1</v>
      </c>
      <c r="AO108" s="260">
        <v>1</v>
      </c>
      <c r="AP108" s="261">
        <v>0</v>
      </c>
      <c r="AQ108" s="260">
        <f t="shared" si="173"/>
        <v>0</v>
      </c>
      <c r="AR108" s="260">
        <f t="shared" si="174"/>
        <v>0</v>
      </c>
      <c r="AS108" s="260">
        <f t="shared" si="175"/>
        <v>1</v>
      </c>
      <c r="AT108" s="260">
        <f t="shared" si="176"/>
        <v>0</v>
      </c>
      <c r="AU108" s="260">
        <f t="shared" si="177"/>
        <v>0</v>
      </c>
      <c r="AV108" s="260">
        <f t="shared" si="178"/>
        <v>1</v>
      </c>
      <c r="AW108" s="259">
        <f t="shared" si="179"/>
        <v>2</v>
      </c>
      <c r="AX108" s="260">
        <f t="shared" si="180"/>
        <v>0</v>
      </c>
      <c r="AY108" s="260">
        <f t="shared" si="181"/>
        <v>2</v>
      </c>
      <c r="AZ108" s="260">
        <f t="shared" si="182"/>
        <v>2</v>
      </c>
      <c r="BA108" s="260">
        <f t="shared" si="183"/>
        <v>1</v>
      </c>
      <c r="BB108" s="260">
        <f t="shared" si="184"/>
        <v>1</v>
      </c>
      <c r="BC108" s="261">
        <f t="shared" si="185"/>
        <v>0</v>
      </c>
      <c r="BD108" s="259">
        <f t="shared" si="186"/>
        <v>2</v>
      </c>
      <c r="BE108" s="260">
        <f t="shared" si="187"/>
        <v>2</v>
      </c>
      <c r="BF108" s="261">
        <f t="shared" si="188"/>
        <v>8</v>
      </c>
      <c r="BG108" s="260">
        <f t="shared" si="189"/>
        <v>2</v>
      </c>
      <c r="BH108" s="260">
        <f t="shared" si="190"/>
        <v>0</v>
      </c>
      <c r="BI108" s="260">
        <f t="shared" si="191"/>
        <v>2</v>
      </c>
      <c r="BJ108" s="260">
        <f t="shared" si="192"/>
        <v>2</v>
      </c>
      <c r="BK108" s="260">
        <f t="shared" si="193"/>
        <v>1</v>
      </c>
      <c r="BL108" s="260">
        <f t="shared" si="194"/>
        <v>1</v>
      </c>
      <c r="BM108" s="260">
        <f t="shared" si="195"/>
        <v>0</v>
      </c>
      <c r="BN108" s="259">
        <v>0</v>
      </c>
      <c r="BO108" s="260">
        <v>1</v>
      </c>
      <c r="BP108" s="261">
        <v>0</v>
      </c>
      <c r="BQ108" s="259" t="s">
        <v>397</v>
      </c>
      <c r="BR108" s="260" t="s">
        <v>398</v>
      </c>
      <c r="BS108" s="260" t="s">
        <v>946</v>
      </c>
      <c r="BT108" s="260">
        <v>22</v>
      </c>
      <c r="BU108" s="260" t="s">
        <v>1092</v>
      </c>
      <c r="BV108" s="260">
        <v>9</v>
      </c>
      <c r="BW108" s="260" t="s">
        <v>45</v>
      </c>
      <c r="BX108" s="261" t="s">
        <v>666</v>
      </c>
      <c r="BY108" s="259">
        <f>VLOOKUP(BW108,PERT_NAT_EQB_2018!$B$4:$G$35,6,FALSE)</f>
        <v>1</v>
      </c>
      <c r="BZ108" s="260">
        <f>VLOOKUP(BW108,PERT_NAT_EQB_2018!$B$4:$G$35,3,FALSE)</f>
        <v>1</v>
      </c>
      <c r="CA108" s="260">
        <f>VLOOKUP(BW108,PERT_NAT_EQB_2018!$B$4:$G$35,4,FALSE)</f>
        <v>1</v>
      </c>
      <c r="CB108" s="260">
        <f>VLOOKUP(BW108,PERT_NAT_EQB_2018!$B$4:$G$35,5,FALSE)</f>
        <v>1</v>
      </c>
      <c r="CC108" s="260">
        <f>VLOOKUP(BW108,PERT_NAT_EQB_2018!$B$4:$G$35,2,FALSE)</f>
        <v>1</v>
      </c>
      <c r="CD108" s="259">
        <v>0</v>
      </c>
      <c r="CE108" s="260">
        <f>VLOOKUP(BQ108,CARACT_PE!$A$1:$N$145,COLUMN(CARACT_PE!N:N),FALSE)</f>
        <v>29</v>
      </c>
      <c r="CF108" s="260">
        <v>0</v>
      </c>
      <c r="CG108" s="259">
        <f>VLOOKUP(BX108,PERT_NAT_EQB_2021!$B$4:$G$81,6,FALSE)</f>
        <v>1</v>
      </c>
      <c r="CH108" s="260">
        <f>VLOOKUP(BX108,PERT_NAT_EQB_2021!$B$4:$G$81,3,FALSE)</f>
        <v>1</v>
      </c>
      <c r="CI108" s="260">
        <f>VLOOKUP(BX108,PERT_NAT_EQB_2021!$B$4:$G$81,4,FALSE)</f>
        <v>1</v>
      </c>
      <c r="CJ108" s="260">
        <f>VLOOKUP(BX108,PERT_NAT_EQB_2021!$B$4:$G$81,5,FALSE)</f>
        <v>1</v>
      </c>
      <c r="CK108" s="260">
        <f>VLOOKUP(BX108,PERT_NAT_EQB_2021!$B$4:$G$81,2,FALSE)</f>
        <v>1</v>
      </c>
      <c r="CL108" s="259">
        <f t="shared" si="196"/>
        <v>1</v>
      </c>
      <c r="CM108" s="260">
        <f t="shared" si="168"/>
        <v>1</v>
      </c>
      <c r="CN108" s="260">
        <f t="shared" si="157"/>
        <v>1</v>
      </c>
      <c r="CO108" s="260">
        <f t="shared" si="158"/>
        <v>1</v>
      </c>
      <c r="CP108" s="260">
        <f t="shared" si="197"/>
        <v>1</v>
      </c>
      <c r="CR108" s="262">
        <v>3</v>
      </c>
      <c r="CS108" s="263">
        <v>1</v>
      </c>
      <c r="CT108" s="262">
        <v>0</v>
      </c>
      <c r="CU108" s="264">
        <v>1</v>
      </c>
      <c r="CV108" s="264">
        <v>1</v>
      </c>
      <c r="CW108" s="263"/>
      <c r="CX108" s="262"/>
      <c r="CY108" s="264" t="str">
        <f t="shared" si="198"/>
        <v/>
      </c>
      <c r="CZ108" s="264"/>
      <c r="DA108" s="264"/>
      <c r="DB108" s="264"/>
      <c r="DC108" s="264"/>
      <c r="DD108" s="264"/>
      <c r="DE108" s="264"/>
      <c r="DF108" s="264"/>
      <c r="DG108" s="264"/>
      <c r="DH108" s="262"/>
      <c r="DI108" s="264" t="str">
        <f t="shared" si="199"/>
        <v/>
      </c>
      <c r="DJ108" s="264"/>
      <c r="DK108" s="264"/>
      <c r="DL108" s="264"/>
      <c r="DM108" s="264"/>
      <c r="DN108" s="264"/>
      <c r="DO108" s="264"/>
      <c r="DP108" s="264"/>
      <c r="DQ108" s="264"/>
      <c r="DR108" s="262">
        <v>1</v>
      </c>
      <c r="DS108" s="264" t="str">
        <f t="shared" si="151"/>
        <v/>
      </c>
      <c r="DT108" s="264">
        <v>1</v>
      </c>
      <c r="DU108" s="264">
        <v>1</v>
      </c>
      <c r="DV108" s="264">
        <v>1</v>
      </c>
      <c r="DW108" s="264">
        <v>1</v>
      </c>
      <c r="DX108" s="264">
        <v>1</v>
      </c>
      <c r="DY108" s="264"/>
      <c r="DZ108" s="264"/>
      <c r="EA108" s="264"/>
      <c r="EB108" s="262"/>
      <c r="EC108" s="264" t="str">
        <f t="shared" si="169"/>
        <v/>
      </c>
      <c r="ED108" s="264"/>
      <c r="EE108" s="264"/>
      <c r="EF108" s="264"/>
      <c r="EG108" s="264"/>
      <c r="EH108" s="264"/>
      <c r="EI108" s="264"/>
      <c r="EJ108" s="264"/>
      <c r="EK108" s="264"/>
      <c r="EL108" s="262"/>
      <c r="EM108" s="264" t="str">
        <f t="shared" si="112"/>
        <v/>
      </c>
      <c r="EN108" s="264"/>
      <c r="EO108" s="264"/>
      <c r="EP108" s="264"/>
      <c r="EQ108" s="264"/>
      <c r="ER108" s="264"/>
      <c r="ES108" s="264"/>
      <c r="ET108" s="264"/>
      <c r="EU108" s="264"/>
      <c r="EV108" s="262">
        <v>1</v>
      </c>
      <c r="EW108" s="264" t="str">
        <f t="shared" si="159"/>
        <v/>
      </c>
      <c r="EX108" s="264">
        <v>1</v>
      </c>
      <c r="EY108" s="264"/>
      <c r="EZ108" s="264">
        <v>1</v>
      </c>
      <c r="FA108" s="264">
        <v>1</v>
      </c>
      <c r="FB108" s="264">
        <v>1</v>
      </c>
      <c r="FC108" s="264"/>
      <c r="FD108" s="264"/>
      <c r="FE108" s="264"/>
      <c r="FF108" s="265">
        <f t="shared" si="170"/>
        <v>0</v>
      </c>
      <c r="FG108" s="264">
        <f>MAX(DH108:DP108)</f>
        <v>0</v>
      </c>
      <c r="FH108" s="264">
        <f t="shared" si="171"/>
        <v>1</v>
      </c>
      <c r="FI108" s="264">
        <f t="shared" si="172"/>
        <v>0</v>
      </c>
      <c r="FJ108" s="264">
        <f t="shared" si="160"/>
        <v>1</v>
      </c>
      <c r="FK108" s="264">
        <f t="shared" si="161"/>
        <v>1</v>
      </c>
      <c r="FL108" s="264">
        <v>2</v>
      </c>
      <c r="FM108" s="264">
        <v>2</v>
      </c>
      <c r="FN108" s="264">
        <v>1</v>
      </c>
      <c r="FO108" s="264">
        <v>2</v>
      </c>
      <c r="FP108" s="264">
        <v>2</v>
      </c>
      <c r="FQ108" s="264">
        <v>2</v>
      </c>
      <c r="FR108" s="264">
        <v>1</v>
      </c>
      <c r="FS108" s="264">
        <v>1</v>
      </c>
      <c r="FT108" s="264"/>
      <c r="FU108" s="264"/>
      <c r="FV108" s="264"/>
      <c r="FW108" s="264"/>
      <c r="FX108" s="264"/>
      <c r="FY108" s="264"/>
      <c r="FZ108" s="264">
        <f t="shared" si="162"/>
        <v>2</v>
      </c>
      <c r="GA108" s="264">
        <f t="shared" si="163"/>
        <v>0</v>
      </c>
      <c r="GB108" s="264">
        <f>SUM(DA108,DK108,DU108,EE108,EO108,EY108)</f>
        <v>1</v>
      </c>
      <c r="GC108" s="264">
        <f t="shared" si="200"/>
        <v>2</v>
      </c>
      <c r="GD108" s="264">
        <f t="shared" si="200"/>
        <v>2</v>
      </c>
      <c r="GE108" s="264">
        <f t="shared" si="200"/>
        <v>2</v>
      </c>
      <c r="GF108" s="264">
        <f t="shared" si="154"/>
        <v>0</v>
      </c>
      <c r="GG108" s="264">
        <f t="shared" si="155"/>
        <v>0</v>
      </c>
      <c r="GH108" s="264">
        <f t="shared" si="156"/>
        <v>0</v>
      </c>
      <c r="GI108" s="78"/>
      <c r="GJ108" s="78"/>
      <c r="GK108" s="75"/>
      <c r="GL108" s="259">
        <v>4</v>
      </c>
      <c r="GM108" s="260">
        <v>1</v>
      </c>
      <c r="GN108" s="260">
        <v>1</v>
      </c>
      <c r="GO108" s="260">
        <v>1</v>
      </c>
      <c r="GP108" s="260">
        <v>1</v>
      </c>
      <c r="GQ108" s="260">
        <v>1</v>
      </c>
      <c r="GR108" s="260">
        <v>1</v>
      </c>
      <c r="GS108" s="260">
        <v>1</v>
      </c>
      <c r="GZ108" s="260" t="str">
        <f>VLOOKUP(BQ108,CARACT_PE!$A$2:$H$145,8,0)</f>
        <v>MEFM</v>
      </c>
    </row>
    <row r="109" spans="1:208" s="260" customFormat="1" ht="13.5" customHeight="1" thickBot="1" x14ac:dyDescent="0.25">
      <c r="A109" s="276">
        <v>0</v>
      </c>
      <c r="B109" s="277">
        <v>0</v>
      </c>
      <c r="C109" s="277">
        <v>0</v>
      </c>
      <c r="D109" s="277">
        <v>0</v>
      </c>
      <c r="E109" s="277">
        <v>0</v>
      </c>
      <c r="F109" s="277">
        <v>0</v>
      </c>
      <c r="G109" s="277">
        <v>0</v>
      </c>
      <c r="H109" s="277">
        <v>0</v>
      </c>
      <c r="I109" s="277">
        <v>0</v>
      </c>
      <c r="J109" s="277">
        <v>0</v>
      </c>
      <c r="K109" s="277">
        <v>0</v>
      </c>
      <c r="L109" s="277">
        <v>0</v>
      </c>
      <c r="M109" s="277">
        <v>0</v>
      </c>
      <c r="N109" s="277">
        <v>0</v>
      </c>
      <c r="O109" s="277">
        <v>0</v>
      </c>
      <c r="P109" s="277">
        <v>0</v>
      </c>
      <c r="Q109" s="277">
        <v>0</v>
      </c>
      <c r="R109" s="277">
        <v>0</v>
      </c>
      <c r="S109" s="277">
        <v>0</v>
      </c>
      <c r="T109" s="277">
        <v>0</v>
      </c>
      <c r="U109" s="277">
        <v>0</v>
      </c>
      <c r="V109" s="277">
        <v>0</v>
      </c>
      <c r="W109" s="277">
        <v>0</v>
      </c>
      <c r="X109" s="277">
        <v>0</v>
      </c>
      <c r="Y109" s="277">
        <v>0</v>
      </c>
      <c r="Z109" s="277">
        <v>0</v>
      </c>
      <c r="AA109" s="277">
        <v>0</v>
      </c>
      <c r="AB109" s="277">
        <v>0</v>
      </c>
      <c r="AC109" s="277">
        <v>0</v>
      </c>
      <c r="AD109" s="277">
        <v>0</v>
      </c>
      <c r="AE109" s="277">
        <v>0</v>
      </c>
      <c r="AF109" s="277">
        <v>0</v>
      </c>
      <c r="AG109" s="277">
        <v>0</v>
      </c>
      <c r="AH109" s="277">
        <v>0</v>
      </c>
      <c r="AI109" s="277">
        <v>0</v>
      </c>
      <c r="AJ109" s="277">
        <v>0</v>
      </c>
      <c r="AK109" s="277">
        <v>0</v>
      </c>
      <c r="AL109" s="277">
        <v>0</v>
      </c>
      <c r="AM109" s="277">
        <v>0</v>
      </c>
      <c r="AN109" s="277">
        <v>0</v>
      </c>
      <c r="AO109" s="277">
        <v>0</v>
      </c>
      <c r="AP109" s="278">
        <v>0</v>
      </c>
      <c r="AQ109" s="277">
        <f t="shared" si="173"/>
        <v>0</v>
      </c>
      <c r="AR109" s="277">
        <f t="shared" si="174"/>
        <v>0</v>
      </c>
      <c r="AS109" s="277">
        <f t="shared" si="175"/>
        <v>0</v>
      </c>
      <c r="AT109" s="277">
        <f t="shared" si="176"/>
        <v>0</v>
      </c>
      <c r="AU109" s="277">
        <f t="shared" si="177"/>
        <v>0</v>
      </c>
      <c r="AV109" s="277">
        <f t="shared" si="178"/>
        <v>0</v>
      </c>
      <c r="AW109" s="276">
        <f t="shared" si="179"/>
        <v>0</v>
      </c>
      <c r="AX109" s="277">
        <f t="shared" si="180"/>
        <v>0</v>
      </c>
      <c r="AY109" s="277">
        <f t="shared" si="181"/>
        <v>0</v>
      </c>
      <c r="AZ109" s="277">
        <f t="shared" si="182"/>
        <v>0</v>
      </c>
      <c r="BA109" s="277">
        <f t="shared" si="183"/>
        <v>0</v>
      </c>
      <c r="BB109" s="277">
        <f t="shared" si="184"/>
        <v>0</v>
      </c>
      <c r="BC109" s="278">
        <f t="shared" si="185"/>
        <v>0</v>
      </c>
      <c r="BD109" s="276">
        <f t="shared" si="186"/>
        <v>0</v>
      </c>
      <c r="BE109" s="277">
        <f t="shared" si="187"/>
        <v>0</v>
      </c>
      <c r="BF109" s="278">
        <f t="shared" si="188"/>
        <v>0</v>
      </c>
      <c r="BG109" s="277">
        <f t="shared" si="189"/>
        <v>0</v>
      </c>
      <c r="BH109" s="277">
        <f t="shared" si="190"/>
        <v>0</v>
      </c>
      <c r="BI109" s="277">
        <f t="shared" si="191"/>
        <v>0</v>
      </c>
      <c r="BJ109" s="277">
        <f t="shared" si="192"/>
        <v>0</v>
      </c>
      <c r="BK109" s="277">
        <f t="shared" si="193"/>
        <v>0</v>
      </c>
      <c r="BL109" s="277">
        <f t="shared" si="194"/>
        <v>0</v>
      </c>
      <c r="BM109" s="277">
        <f t="shared" si="195"/>
        <v>0</v>
      </c>
      <c r="BN109" s="276">
        <v>0</v>
      </c>
      <c r="BO109" s="277">
        <v>0</v>
      </c>
      <c r="BP109" s="278">
        <v>1</v>
      </c>
      <c r="BQ109" s="276" t="s">
        <v>400</v>
      </c>
      <c r="BR109" s="277" t="s">
        <v>401</v>
      </c>
      <c r="BS109" s="277" t="s">
        <v>947</v>
      </c>
      <c r="BT109" s="277">
        <v>36</v>
      </c>
      <c r="BU109" s="277" t="s">
        <v>1088</v>
      </c>
      <c r="BV109" s="260">
        <v>10</v>
      </c>
      <c r="BW109" s="277" t="s">
        <v>45</v>
      </c>
      <c r="BX109" s="278" t="s">
        <v>677</v>
      </c>
      <c r="BY109" s="259">
        <f>VLOOKUP(BW109,PERT_NAT_EQB_2018!$B$4:$G$35,6,FALSE)</f>
        <v>1</v>
      </c>
      <c r="BZ109" s="260">
        <f>VLOOKUP(BW109,PERT_NAT_EQB_2018!$B$4:$G$35,3,FALSE)</f>
        <v>1</v>
      </c>
      <c r="CA109" s="260">
        <f>VLOOKUP(BW109,PERT_NAT_EQB_2018!$B$4:$G$35,4,FALSE)</f>
        <v>1</v>
      </c>
      <c r="CB109" s="260">
        <f>VLOOKUP(BW109,PERT_NAT_EQB_2018!$B$4:$G$35,5,FALSE)</f>
        <v>1</v>
      </c>
      <c r="CC109" s="260">
        <f>VLOOKUP(BW109,PERT_NAT_EQB_2018!$B$4:$G$35,2,FALSE)</f>
        <v>1</v>
      </c>
      <c r="CD109" s="279">
        <v>1</v>
      </c>
      <c r="CE109" s="277">
        <f>VLOOKUP(BQ109,CARACT_PE!$A$1:$N$145,COLUMN(CARACT_PE!N:N),FALSE)</f>
        <v>99</v>
      </c>
      <c r="CF109" s="277">
        <v>0</v>
      </c>
      <c r="CG109" s="259">
        <f>VLOOKUP(BX109,PERT_NAT_EQB_2021!$B$4:$G$81,6,FALSE)</f>
        <v>1</v>
      </c>
      <c r="CH109" s="260">
        <f>VLOOKUP(BX109,PERT_NAT_EQB_2021!$B$4:$G$81,3,FALSE)</f>
        <v>1</v>
      </c>
      <c r="CI109" s="260">
        <f>VLOOKUP(BX109,PERT_NAT_EQB_2021!$B$4:$G$81,4,FALSE)</f>
        <v>1</v>
      </c>
      <c r="CJ109" s="260">
        <f>VLOOKUP(BX109,PERT_NAT_EQB_2021!$B$4:$G$81,5,FALSE)</f>
        <v>1</v>
      </c>
      <c r="CK109" s="260">
        <f>VLOOKUP(BX109,PERT_NAT_EQB_2021!$B$4:$G$81,2,FALSE)</f>
        <v>1</v>
      </c>
      <c r="CL109" s="276">
        <f t="shared" si="196"/>
        <v>1</v>
      </c>
      <c r="CM109" s="277">
        <f t="shared" si="168"/>
        <v>0</v>
      </c>
      <c r="CN109" s="277">
        <f t="shared" si="157"/>
        <v>0</v>
      </c>
      <c r="CO109" s="277">
        <f t="shared" si="158"/>
        <v>0</v>
      </c>
      <c r="CP109" s="277">
        <f t="shared" si="197"/>
        <v>1</v>
      </c>
      <c r="CQ109" s="277" t="s">
        <v>1034</v>
      </c>
      <c r="CR109" s="280">
        <v>4</v>
      </c>
      <c r="CS109" s="281">
        <v>1</v>
      </c>
      <c r="CT109" s="280">
        <v>0</v>
      </c>
      <c r="CU109" s="282">
        <v>1</v>
      </c>
      <c r="CV109" s="282">
        <v>1</v>
      </c>
      <c r="CW109" s="281"/>
      <c r="CX109" s="280"/>
      <c r="CY109" s="282" t="str">
        <f t="shared" si="198"/>
        <v/>
      </c>
      <c r="CZ109" s="282"/>
      <c r="DA109" s="282"/>
      <c r="DB109" s="282"/>
      <c r="DC109" s="282"/>
      <c r="DD109" s="282"/>
      <c r="DE109" s="282"/>
      <c r="DF109" s="282"/>
      <c r="DG109" s="282"/>
      <c r="DH109" s="280">
        <v>1</v>
      </c>
      <c r="DI109" s="282" t="str">
        <f t="shared" si="199"/>
        <v/>
      </c>
      <c r="DJ109" s="282">
        <v>1</v>
      </c>
      <c r="DK109" s="282"/>
      <c r="DL109" s="282"/>
      <c r="DM109" s="282"/>
      <c r="DN109" s="282"/>
      <c r="DO109" s="282">
        <v>1</v>
      </c>
      <c r="DP109" s="282">
        <v>1</v>
      </c>
      <c r="DQ109" s="282"/>
      <c r="DR109" s="280"/>
      <c r="DS109" s="282" t="str">
        <f t="shared" si="151"/>
        <v/>
      </c>
      <c r="DT109" s="282"/>
      <c r="DU109" s="282"/>
      <c r="DV109" s="282"/>
      <c r="DW109" s="282"/>
      <c r="DX109" s="282"/>
      <c r="DY109" s="282"/>
      <c r="DZ109" s="282"/>
      <c r="EA109" s="282"/>
      <c r="EB109" s="280"/>
      <c r="EC109" s="282" t="str">
        <f t="shared" si="169"/>
        <v/>
      </c>
      <c r="ED109" s="282"/>
      <c r="EE109" s="282"/>
      <c r="EF109" s="282"/>
      <c r="EG109" s="282"/>
      <c r="EH109" s="282"/>
      <c r="EI109" s="282"/>
      <c r="EJ109" s="282"/>
      <c r="EK109" s="282"/>
      <c r="EL109" s="280">
        <v>1</v>
      </c>
      <c r="EM109" s="282" t="str">
        <f t="shared" si="112"/>
        <v/>
      </c>
      <c r="EN109" s="282">
        <v>1</v>
      </c>
      <c r="EO109" s="282"/>
      <c r="EP109" s="282"/>
      <c r="EQ109" s="282"/>
      <c r="ER109" s="282">
        <v>1</v>
      </c>
      <c r="ES109" s="282"/>
      <c r="ET109" s="282"/>
      <c r="EU109" s="282"/>
      <c r="EV109" s="280"/>
      <c r="EW109" s="282" t="str">
        <f t="shared" si="159"/>
        <v/>
      </c>
      <c r="EX109" s="264"/>
      <c r="EY109" s="282"/>
      <c r="EZ109" s="282"/>
      <c r="FA109" s="282"/>
      <c r="FB109" s="282"/>
      <c r="FC109" s="282"/>
      <c r="FD109" s="282"/>
      <c r="FE109" s="282"/>
      <c r="FF109" s="265">
        <f t="shared" si="170"/>
        <v>0</v>
      </c>
      <c r="FG109" s="264">
        <f>MAX(DH109:DP109)</f>
        <v>1</v>
      </c>
      <c r="FH109" s="264">
        <f t="shared" si="171"/>
        <v>0</v>
      </c>
      <c r="FI109" s="264">
        <f t="shared" si="172"/>
        <v>0</v>
      </c>
      <c r="FJ109" s="264">
        <f t="shared" si="160"/>
        <v>0</v>
      </c>
      <c r="FK109" s="264">
        <f t="shared" si="161"/>
        <v>0</v>
      </c>
      <c r="FL109" s="264">
        <v>2</v>
      </c>
      <c r="FM109" s="264">
        <v>2</v>
      </c>
      <c r="FN109" s="264">
        <v>0</v>
      </c>
      <c r="FO109" s="264">
        <v>0</v>
      </c>
      <c r="FP109" s="264">
        <v>0</v>
      </c>
      <c r="FQ109" s="264">
        <v>2</v>
      </c>
      <c r="FR109" s="264">
        <v>1</v>
      </c>
      <c r="FS109" s="264">
        <v>1</v>
      </c>
      <c r="FT109" s="264"/>
      <c r="FU109" s="264"/>
      <c r="FV109" s="264"/>
      <c r="FW109" s="264"/>
      <c r="FX109" s="264"/>
      <c r="FY109" s="264"/>
      <c r="FZ109" s="264">
        <f t="shared" si="162"/>
        <v>2</v>
      </c>
      <c r="GA109" s="264">
        <f t="shared" si="163"/>
        <v>0</v>
      </c>
      <c r="GB109" s="264">
        <f>SUM(DA109,DK109,DU109,EE109,EO109,EY109)</f>
        <v>0</v>
      </c>
      <c r="GC109" s="264">
        <f t="shared" si="200"/>
        <v>0</v>
      </c>
      <c r="GD109" s="264">
        <f t="shared" si="200"/>
        <v>0</v>
      </c>
      <c r="GE109" s="264">
        <f t="shared" si="200"/>
        <v>1</v>
      </c>
      <c r="GF109" s="264">
        <f t="shared" si="154"/>
        <v>1</v>
      </c>
      <c r="GG109" s="264">
        <f t="shared" si="155"/>
        <v>1</v>
      </c>
      <c r="GH109" s="264">
        <f t="shared" si="156"/>
        <v>0</v>
      </c>
      <c r="GI109" s="283"/>
      <c r="GJ109" s="283"/>
      <c r="GK109" s="284"/>
      <c r="GL109" s="276">
        <v>4</v>
      </c>
      <c r="GM109" s="277">
        <v>1</v>
      </c>
      <c r="GN109" s="277">
        <v>1</v>
      </c>
      <c r="GO109" s="277">
        <v>1</v>
      </c>
      <c r="GP109" s="277">
        <v>1</v>
      </c>
      <c r="GQ109" s="277">
        <v>1</v>
      </c>
      <c r="GR109" s="277">
        <v>1</v>
      </c>
      <c r="GS109" s="277">
        <v>1</v>
      </c>
      <c r="GT109" s="277"/>
      <c r="GU109" s="277"/>
      <c r="GV109" s="277"/>
      <c r="GW109" s="277"/>
      <c r="GX109" s="277"/>
      <c r="GY109" s="277"/>
      <c r="GZ109" s="260" t="str">
        <f>VLOOKUP(BQ109,CARACT_PE!$A$2:$H$145,8,0)</f>
        <v>MEFM</v>
      </c>
    </row>
    <row r="111" spans="1:208" x14ac:dyDescent="0.2">
      <c r="A111" s="4">
        <f t="shared" ref="A111:BD111" si="201">SUBTOTAL(9,A2:A109)</f>
        <v>34</v>
      </c>
      <c r="B111" s="4">
        <f t="shared" si="201"/>
        <v>10</v>
      </c>
      <c r="C111" s="4">
        <f t="shared" si="201"/>
        <v>28</v>
      </c>
      <c r="D111" s="4">
        <f t="shared" si="201"/>
        <v>14</v>
      </c>
      <c r="E111" s="4">
        <f t="shared" si="201"/>
        <v>0</v>
      </c>
      <c r="F111" s="4">
        <f t="shared" si="201"/>
        <v>5</v>
      </c>
      <c r="G111" s="4">
        <f t="shared" si="201"/>
        <v>14</v>
      </c>
      <c r="H111" s="4">
        <f t="shared" si="201"/>
        <v>32</v>
      </c>
      <c r="I111" s="4">
        <f t="shared" si="201"/>
        <v>11</v>
      </c>
      <c r="J111" s="4">
        <f t="shared" si="201"/>
        <v>16</v>
      </c>
      <c r="K111" s="4">
        <f t="shared" si="201"/>
        <v>14</v>
      </c>
      <c r="L111" s="4">
        <f t="shared" si="201"/>
        <v>0</v>
      </c>
      <c r="M111" s="4">
        <f t="shared" si="201"/>
        <v>11</v>
      </c>
      <c r="N111" s="4">
        <f t="shared" si="201"/>
        <v>15</v>
      </c>
      <c r="O111" s="4">
        <f t="shared" si="201"/>
        <v>17</v>
      </c>
      <c r="P111" s="4">
        <f t="shared" si="201"/>
        <v>5</v>
      </c>
      <c r="Q111" s="4">
        <f t="shared" si="201"/>
        <v>12</v>
      </c>
      <c r="R111" s="4">
        <f t="shared" si="201"/>
        <v>13</v>
      </c>
      <c r="S111" s="4">
        <f t="shared" si="201"/>
        <v>1</v>
      </c>
      <c r="T111" s="4">
        <f t="shared" si="201"/>
        <v>9</v>
      </c>
      <c r="U111" s="4">
        <f t="shared" si="201"/>
        <v>0</v>
      </c>
      <c r="V111" s="4">
        <f t="shared" si="201"/>
        <v>38</v>
      </c>
      <c r="W111" s="4">
        <f t="shared" si="201"/>
        <v>4</v>
      </c>
      <c r="X111" s="4">
        <f t="shared" si="201"/>
        <v>12</v>
      </c>
      <c r="Y111" s="4">
        <f t="shared" si="201"/>
        <v>15</v>
      </c>
      <c r="Z111" s="4">
        <f t="shared" si="201"/>
        <v>14</v>
      </c>
      <c r="AA111" s="4">
        <f t="shared" si="201"/>
        <v>0</v>
      </c>
      <c r="AB111" s="4">
        <f t="shared" si="201"/>
        <v>2</v>
      </c>
      <c r="AC111" s="4">
        <f t="shared" si="201"/>
        <v>40</v>
      </c>
      <c r="AD111" s="4">
        <f t="shared" si="201"/>
        <v>11</v>
      </c>
      <c r="AE111" s="4">
        <f t="shared" si="201"/>
        <v>15</v>
      </c>
      <c r="AF111" s="4">
        <f t="shared" si="201"/>
        <v>16</v>
      </c>
      <c r="AG111" s="4">
        <f t="shared" si="201"/>
        <v>12</v>
      </c>
      <c r="AH111" s="4">
        <f t="shared" si="201"/>
        <v>4</v>
      </c>
      <c r="AI111" s="4">
        <f t="shared" si="201"/>
        <v>9</v>
      </c>
      <c r="AJ111" s="4">
        <f t="shared" si="201"/>
        <v>20</v>
      </c>
      <c r="AK111" s="4">
        <f t="shared" si="201"/>
        <v>1</v>
      </c>
      <c r="AL111" s="4">
        <f t="shared" si="201"/>
        <v>11</v>
      </c>
      <c r="AM111" s="4">
        <f t="shared" si="201"/>
        <v>11</v>
      </c>
      <c r="AN111" s="4">
        <f t="shared" si="201"/>
        <v>18</v>
      </c>
      <c r="AO111" s="4">
        <f t="shared" si="201"/>
        <v>11</v>
      </c>
      <c r="AP111" s="4">
        <f t="shared" si="201"/>
        <v>8</v>
      </c>
      <c r="AQ111" s="4">
        <f t="shared" si="201"/>
        <v>39</v>
      </c>
      <c r="AR111" s="4">
        <f t="shared" si="201"/>
        <v>36</v>
      </c>
      <c r="AS111" s="4">
        <f t="shared" si="201"/>
        <v>19</v>
      </c>
      <c r="AT111" s="4">
        <f t="shared" si="201"/>
        <v>43</v>
      </c>
      <c r="AU111" s="4">
        <f t="shared" si="201"/>
        <v>48</v>
      </c>
      <c r="AV111" s="4">
        <f t="shared" si="201"/>
        <v>21</v>
      </c>
      <c r="AW111" s="4">
        <f t="shared" si="201"/>
        <v>115</v>
      </c>
      <c r="AX111" s="4">
        <f t="shared" si="201"/>
        <v>21</v>
      </c>
      <c r="AY111" s="4">
        <f t="shared" si="201"/>
        <v>50</v>
      </c>
      <c r="AZ111" s="4">
        <f t="shared" si="201"/>
        <v>55</v>
      </c>
      <c r="BA111" s="4">
        <f t="shared" si="201"/>
        <v>45</v>
      </c>
      <c r="BB111" s="4">
        <f t="shared" si="201"/>
        <v>24</v>
      </c>
      <c r="BC111" s="4">
        <f t="shared" si="201"/>
        <v>19</v>
      </c>
      <c r="BD111" s="4">
        <f t="shared" si="201"/>
        <v>124</v>
      </c>
      <c r="BE111" s="4"/>
      <c r="BF111" s="4"/>
      <c r="BG111" s="4">
        <f t="shared" ref="BG111:BP111" si="202">SUBTOTAL(9,BG2:BG109)</f>
        <v>181</v>
      </c>
      <c r="BH111" s="4">
        <f>SUBTOTAL(9,BH2:BH109)</f>
        <v>42</v>
      </c>
      <c r="BI111" s="4">
        <f t="shared" si="202"/>
        <v>94</v>
      </c>
      <c r="BJ111" s="4">
        <f t="shared" si="202"/>
        <v>83</v>
      </c>
      <c r="BK111" s="4">
        <f t="shared" si="202"/>
        <v>45</v>
      </c>
      <c r="BL111" s="4">
        <f t="shared" si="202"/>
        <v>40</v>
      </c>
      <c r="BM111" s="4">
        <f t="shared" si="202"/>
        <v>48</v>
      </c>
      <c r="BN111" s="4">
        <f t="shared" si="202"/>
        <v>47</v>
      </c>
      <c r="BO111" s="4">
        <f t="shared" si="202"/>
        <v>68</v>
      </c>
      <c r="BP111" s="4">
        <f t="shared" si="202"/>
        <v>27</v>
      </c>
      <c r="CL111" s="4">
        <f t="shared" ref="CL111:CP111" si="203">SUBTOTAL(9,CL2:CL109)</f>
        <v>108</v>
      </c>
      <c r="CM111" s="4">
        <f t="shared" si="203"/>
        <v>80</v>
      </c>
      <c r="CN111" s="4">
        <f t="shared" si="203"/>
        <v>35</v>
      </c>
      <c r="CO111" s="4">
        <f t="shared" si="203"/>
        <v>35</v>
      </c>
      <c r="CP111" s="4">
        <f t="shared" si="203"/>
        <v>108</v>
      </c>
      <c r="CQ111" s="4"/>
      <c r="CX111" s="4">
        <f t="shared" ref="CX111:GM111" si="204">SUBTOTAL(9,CX2:CX109)</f>
        <v>36</v>
      </c>
      <c r="CY111" s="4">
        <f t="shared" si="204"/>
        <v>22</v>
      </c>
      <c r="CZ111" s="4"/>
      <c r="DA111" s="4">
        <f t="shared" si="204"/>
        <v>2</v>
      </c>
      <c r="DB111" s="4">
        <f t="shared" si="204"/>
        <v>16</v>
      </c>
      <c r="DC111" s="4">
        <f t="shared" si="204"/>
        <v>16</v>
      </c>
      <c r="DD111" s="4">
        <f t="shared" si="204"/>
        <v>29</v>
      </c>
      <c r="DE111" s="4">
        <f t="shared" si="204"/>
        <v>4</v>
      </c>
      <c r="DF111" s="4">
        <f t="shared" si="204"/>
        <v>5</v>
      </c>
      <c r="DG111" s="4">
        <f>SUBTOTAL(9,DG2:DG110)</f>
        <v>15</v>
      </c>
      <c r="DH111" s="4">
        <f t="shared" ref="DH111:EU111" si="205">SUBTOTAL(9,DH2:DH109)</f>
        <v>32</v>
      </c>
      <c r="DI111" s="4">
        <f t="shared" si="205"/>
        <v>7</v>
      </c>
      <c r="DJ111" s="4"/>
      <c r="DK111" s="4">
        <f t="shared" si="205"/>
        <v>8</v>
      </c>
      <c r="DL111" s="4">
        <f t="shared" si="205"/>
        <v>12</v>
      </c>
      <c r="DM111" s="4">
        <f t="shared" si="205"/>
        <v>12</v>
      </c>
      <c r="DN111" s="4">
        <f t="shared" si="205"/>
        <v>23</v>
      </c>
      <c r="DO111" s="4">
        <f t="shared" si="205"/>
        <v>18</v>
      </c>
      <c r="DP111" s="4">
        <f t="shared" si="205"/>
        <v>7</v>
      </c>
      <c r="DQ111" s="4">
        <f t="shared" si="205"/>
        <v>22</v>
      </c>
      <c r="DR111" s="4">
        <f t="shared" ref="DR111:DX111" si="206">SUBTOTAL(9,DR2:DR109)</f>
        <v>29</v>
      </c>
      <c r="DS111" s="4">
        <f t="shared" si="206"/>
        <v>15</v>
      </c>
      <c r="DT111" s="4"/>
      <c r="DU111" s="4">
        <f t="shared" si="206"/>
        <v>6</v>
      </c>
      <c r="DV111" s="4">
        <f t="shared" si="206"/>
        <v>14</v>
      </c>
      <c r="DW111" s="4">
        <f t="shared" si="206"/>
        <v>13</v>
      </c>
      <c r="DX111" s="4">
        <f t="shared" si="206"/>
        <v>34</v>
      </c>
      <c r="DY111" s="4">
        <f t="shared" si="205"/>
        <v>2</v>
      </c>
      <c r="DZ111" s="4">
        <f t="shared" si="205"/>
        <v>1</v>
      </c>
      <c r="EA111" s="4">
        <f t="shared" si="205"/>
        <v>0</v>
      </c>
      <c r="EB111" s="4">
        <f t="shared" si="205"/>
        <v>37</v>
      </c>
      <c r="EC111" s="4">
        <f t="shared" si="205"/>
        <v>20</v>
      </c>
      <c r="ED111" s="4"/>
      <c r="EE111" s="4">
        <f t="shared" si="205"/>
        <v>2</v>
      </c>
      <c r="EF111" s="4">
        <f t="shared" si="205"/>
        <v>17</v>
      </c>
      <c r="EG111" s="4">
        <f t="shared" si="205"/>
        <v>17</v>
      </c>
      <c r="EH111" s="4">
        <f t="shared" si="205"/>
        <v>38</v>
      </c>
      <c r="EI111" s="4">
        <f t="shared" si="205"/>
        <v>8</v>
      </c>
      <c r="EJ111" s="4">
        <f t="shared" si="205"/>
        <v>3</v>
      </c>
      <c r="EK111" s="4">
        <f t="shared" si="205"/>
        <v>0</v>
      </c>
      <c r="EL111" s="4">
        <f t="shared" si="205"/>
        <v>29</v>
      </c>
      <c r="EM111" s="4">
        <f t="shared" si="205"/>
        <v>8</v>
      </c>
      <c r="EN111" s="4"/>
      <c r="EO111" s="4">
        <f t="shared" si="205"/>
        <v>6</v>
      </c>
      <c r="EP111" s="4">
        <f t="shared" si="205"/>
        <v>12</v>
      </c>
      <c r="EQ111" s="4">
        <f t="shared" si="205"/>
        <v>12</v>
      </c>
      <c r="ER111" s="4">
        <f t="shared" si="205"/>
        <v>29</v>
      </c>
      <c r="ES111" s="4">
        <f t="shared" si="205"/>
        <v>3</v>
      </c>
      <c r="ET111" s="4">
        <f t="shared" si="205"/>
        <v>5</v>
      </c>
      <c r="EU111" s="4">
        <f t="shared" si="205"/>
        <v>0</v>
      </c>
      <c r="EV111" s="4">
        <f t="shared" ref="EV111:FD111" si="207">SUBTOTAL(9,EV2:EV109)</f>
        <v>31</v>
      </c>
      <c r="EW111" s="4">
        <f t="shared" si="207"/>
        <v>16</v>
      </c>
      <c r="EX111" s="4"/>
      <c r="EY111" s="4">
        <f t="shared" si="207"/>
        <v>4</v>
      </c>
      <c r="EZ111" s="4">
        <f t="shared" si="207"/>
        <v>17</v>
      </c>
      <c r="FA111" s="4">
        <f t="shared" si="207"/>
        <v>17</v>
      </c>
      <c r="FB111" s="4">
        <f t="shared" si="207"/>
        <v>31</v>
      </c>
      <c r="FC111" s="4">
        <f t="shared" si="207"/>
        <v>9</v>
      </c>
      <c r="FD111" s="4">
        <f t="shared" si="207"/>
        <v>12</v>
      </c>
      <c r="FE111" s="4">
        <f t="shared" ref="FE111" si="208">SUBTOTAL(9,FE2:FE109)</f>
        <v>0</v>
      </c>
      <c r="FF111" s="4">
        <f>SUBTOTAL(9,FF$2:FF$109)</f>
        <v>36</v>
      </c>
      <c r="FG111" s="4">
        <f t="shared" ref="FG111:FS111" si="209">SUBTOTAL(9,FG2:FG109)</f>
        <v>33</v>
      </c>
      <c r="FH111" s="4">
        <f t="shared" si="209"/>
        <v>38</v>
      </c>
      <c r="FI111" s="4">
        <f t="shared" si="209"/>
        <v>37</v>
      </c>
      <c r="FJ111" s="4">
        <f t="shared" si="209"/>
        <v>32</v>
      </c>
      <c r="FK111" s="4">
        <f t="shared" si="209"/>
        <v>34</v>
      </c>
      <c r="FL111" s="4">
        <f t="shared" si="209"/>
        <v>203</v>
      </c>
      <c r="FM111" s="4">
        <f t="shared" si="209"/>
        <v>203</v>
      </c>
      <c r="FN111" s="4">
        <f t="shared" si="209"/>
        <v>89</v>
      </c>
      <c r="FO111" s="4">
        <f t="shared" si="209"/>
        <v>90</v>
      </c>
      <c r="FP111" s="4">
        <f t="shared" si="209"/>
        <v>90</v>
      </c>
      <c r="FQ111" s="4">
        <f t="shared" si="209"/>
        <v>203</v>
      </c>
      <c r="FR111" s="4">
        <f t="shared" si="209"/>
        <v>95</v>
      </c>
      <c r="FS111" s="4">
        <f t="shared" si="209"/>
        <v>95</v>
      </c>
      <c r="FT111" s="4"/>
      <c r="FU111" s="4"/>
      <c r="FV111" s="4"/>
      <c r="FW111" s="4"/>
      <c r="FX111" s="4">
        <f t="shared" ref="FX111:FY111" si="210">SUBTOTAL(9,FX2:FX109)</f>
        <v>47</v>
      </c>
      <c r="FY111" s="4">
        <f t="shared" si="210"/>
        <v>47</v>
      </c>
      <c r="GL111" s="4">
        <f t="shared" si="204"/>
        <v>432</v>
      </c>
      <c r="GM111" s="4">
        <f t="shared" si="204"/>
        <v>108</v>
      </c>
      <c r="GN111" s="4">
        <f t="shared" ref="GN111:GS111" si="211">SUBTOTAL(9,GN2:GN109)</f>
        <v>108</v>
      </c>
      <c r="GO111" s="4">
        <f t="shared" si="211"/>
        <v>108</v>
      </c>
      <c r="GP111" s="4">
        <f t="shared" si="211"/>
        <v>108</v>
      </c>
      <c r="GQ111" s="4">
        <f t="shared" si="211"/>
        <v>108</v>
      </c>
      <c r="GR111" s="4">
        <f t="shared" si="211"/>
        <v>108</v>
      </c>
      <c r="GS111" s="4">
        <f t="shared" si="211"/>
        <v>108</v>
      </c>
      <c r="GT111" s="4"/>
      <c r="GU111" s="4"/>
      <c r="GV111" s="4"/>
      <c r="GW111" s="4"/>
      <c r="GX111" s="4">
        <f t="shared" ref="GX111" si="212">SUBTOTAL(9,GX2:GX109)</f>
        <v>188</v>
      </c>
      <c r="GY111" s="4">
        <f t="shared" ref="GY111" si="213">SUBTOTAL(9,GY2:GY109)</f>
        <v>47</v>
      </c>
    </row>
    <row r="112" spans="1:208" x14ac:dyDescent="0.2">
      <c r="A112">
        <f t="shared" ref="A112:AP112" si="214">SUM(A2:A109)</f>
        <v>34</v>
      </c>
      <c r="B112">
        <f t="shared" si="214"/>
        <v>10</v>
      </c>
      <c r="C112">
        <f t="shared" si="214"/>
        <v>28</v>
      </c>
      <c r="D112">
        <f t="shared" si="214"/>
        <v>14</v>
      </c>
      <c r="E112">
        <f t="shared" si="214"/>
        <v>0</v>
      </c>
      <c r="F112">
        <f t="shared" si="214"/>
        <v>5</v>
      </c>
      <c r="G112">
        <f t="shared" si="214"/>
        <v>14</v>
      </c>
      <c r="H112">
        <f t="shared" si="214"/>
        <v>32</v>
      </c>
      <c r="I112">
        <f t="shared" si="214"/>
        <v>11</v>
      </c>
      <c r="J112">
        <f t="shared" si="214"/>
        <v>16</v>
      </c>
      <c r="K112">
        <f t="shared" si="214"/>
        <v>14</v>
      </c>
      <c r="L112">
        <f t="shared" si="214"/>
        <v>0</v>
      </c>
      <c r="M112">
        <f t="shared" si="214"/>
        <v>11</v>
      </c>
      <c r="N112">
        <f t="shared" si="214"/>
        <v>15</v>
      </c>
      <c r="O112">
        <f t="shared" si="214"/>
        <v>17</v>
      </c>
      <c r="P112">
        <f t="shared" si="214"/>
        <v>5</v>
      </c>
      <c r="Q112">
        <f t="shared" si="214"/>
        <v>12</v>
      </c>
      <c r="R112">
        <f t="shared" si="214"/>
        <v>13</v>
      </c>
      <c r="S112">
        <f t="shared" si="214"/>
        <v>1</v>
      </c>
      <c r="T112">
        <f t="shared" si="214"/>
        <v>9</v>
      </c>
      <c r="U112">
        <f t="shared" si="214"/>
        <v>0</v>
      </c>
      <c r="V112">
        <f t="shared" si="214"/>
        <v>38</v>
      </c>
      <c r="W112">
        <f t="shared" si="214"/>
        <v>4</v>
      </c>
      <c r="X112">
        <f t="shared" si="214"/>
        <v>12</v>
      </c>
      <c r="Y112">
        <f t="shared" si="214"/>
        <v>15</v>
      </c>
      <c r="Z112">
        <f t="shared" si="214"/>
        <v>14</v>
      </c>
      <c r="AA112">
        <f t="shared" si="214"/>
        <v>0</v>
      </c>
      <c r="AB112">
        <f t="shared" si="214"/>
        <v>2</v>
      </c>
      <c r="AC112">
        <f t="shared" si="214"/>
        <v>40</v>
      </c>
      <c r="AD112">
        <f t="shared" si="214"/>
        <v>11</v>
      </c>
      <c r="AE112">
        <f t="shared" si="214"/>
        <v>15</v>
      </c>
      <c r="AF112">
        <f t="shared" si="214"/>
        <v>16</v>
      </c>
      <c r="AG112">
        <f t="shared" si="214"/>
        <v>12</v>
      </c>
      <c r="AH112">
        <f t="shared" si="214"/>
        <v>4</v>
      </c>
      <c r="AI112">
        <f t="shared" si="214"/>
        <v>9</v>
      </c>
      <c r="AJ112">
        <f t="shared" si="214"/>
        <v>20</v>
      </c>
      <c r="AK112">
        <f t="shared" si="214"/>
        <v>1</v>
      </c>
      <c r="AL112">
        <f t="shared" si="214"/>
        <v>11</v>
      </c>
      <c r="AM112">
        <f t="shared" si="214"/>
        <v>11</v>
      </c>
      <c r="AN112">
        <f t="shared" si="214"/>
        <v>18</v>
      </c>
      <c r="AO112">
        <f t="shared" si="214"/>
        <v>11</v>
      </c>
      <c r="AP112">
        <f t="shared" si="214"/>
        <v>8</v>
      </c>
      <c r="AQ112">
        <f t="shared" ref="AQ112:BD112" si="215">SUM(AQ2:AQ109)</f>
        <v>39</v>
      </c>
      <c r="AR112">
        <f t="shared" si="215"/>
        <v>36</v>
      </c>
      <c r="AS112">
        <f t="shared" si="215"/>
        <v>19</v>
      </c>
      <c r="AT112">
        <f t="shared" si="215"/>
        <v>43</v>
      </c>
      <c r="AU112">
        <f t="shared" si="215"/>
        <v>48</v>
      </c>
      <c r="AV112">
        <f t="shared" si="215"/>
        <v>21</v>
      </c>
      <c r="AW112">
        <f t="shared" si="215"/>
        <v>115</v>
      </c>
      <c r="AX112">
        <f t="shared" si="215"/>
        <v>21</v>
      </c>
      <c r="AY112">
        <f t="shared" si="215"/>
        <v>50</v>
      </c>
      <c r="AZ112">
        <f t="shared" si="215"/>
        <v>55</v>
      </c>
      <c r="BA112">
        <f t="shared" si="215"/>
        <v>45</v>
      </c>
      <c r="BB112">
        <f t="shared" si="215"/>
        <v>24</v>
      </c>
      <c r="BC112">
        <f t="shared" si="215"/>
        <v>19</v>
      </c>
      <c r="BD112">
        <f t="shared" si="215"/>
        <v>124</v>
      </c>
      <c r="BG112">
        <f t="shared" ref="BG112:BP112" si="216">SUM(BG2:BG109)</f>
        <v>181</v>
      </c>
      <c r="BH112">
        <f>SUM(BH2:BH109)</f>
        <v>42</v>
      </c>
      <c r="BI112">
        <f t="shared" si="216"/>
        <v>94</v>
      </c>
      <c r="BJ112">
        <f t="shared" si="216"/>
        <v>83</v>
      </c>
      <c r="BK112">
        <f t="shared" si="216"/>
        <v>45</v>
      </c>
      <c r="BL112">
        <f t="shared" si="216"/>
        <v>40</v>
      </c>
      <c r="BM112">
        <f t="shared" si="216"/>
        <v>48</v>
      </c>
      <c r="BN112">
        <f t="shared" si="216"/>
        <v>47</v>
      </c>
      <c r="BO112">
        <f t="shared" si="216"/>
        <v>68</v>
      </c>
      <c r="BP112">
        <f t="shared" si="216"/>
        <v>27</v>
      </c>
      <c r="BY112">
        <f t="shared" ref="BY112:DF112" si="217">SUM(BY2:BY109)</f>
        <v>108</v>
      </c>
      <c r="BZ112">
        <f t="shared" si="217"/>
        <v>108</v>
      </c>
      <c r="CA112">
        <f t="shared" si="217"/>
        <v>76</v>
      </c>
      <c r="CB112">
        <f t="shared" si="217"/>
        <v>76</v>
      </c>
      <c r="CC112">
        <f t="shared" si="217"/>
        <v>108</v>
      </c>
      <c r="CD112">
        <f t="shared" si="217"/>
        <v>25</v>
      </c>
      <c r="CF112">
        <f t="shared" si="217"/>
        <v>338.63000000000011</v>
      </c>
      <c r="CG112">
        <f t="shared" si="217"/>
        <v>108</v>
      </c>
      <c r="CH112">
        <f t="shared" si="217"/>
        <v>108</v>
      </c>
      <c r="CI112">
        <f t="shared" si="217"/>
        <v>74</v>
      </c>
      <c r="CJ112">
        <f t="shared" si="217"/>
        <v>74</v>
      </c>
      <c r="CK112">
        <f t="shared" si="217"/>
        <v>108</v>
      </c>
      <c r="CL112">
        <f t="shared" si="217"/>
        <v>108</v>
      </c>
      <c r="CM112">
        <f t="shared" si="217"/>
        <v>80</v>
      </c>
      <c r="CN112">
        <f t="shared" si="217"/>
        <v>35</v>
      </c>
      <c r="CO112">
        <f t="shared" si="217"/>
        <v>35</v>
      </c>
      <c r="CP112">
        <f t="shared" si="217"/>
        <v>108</v>
      </c>
      <c r="CS112">
        <f t="shared" si="217"/>
        <v>86</v>
      </c>
      <c r="CT112">
        <f t="shared" si="217"/>
        <v>47</v>
      </c>
      <c r="CU112">
        <f t="shared" si="217"/>
        <v>86</v>
      </c>
      <c r="CV112">
        <f t="shared" si="217"/>
        <v>48</v>
      </c>
      <c r="CW112">
        <f t="shared" si="217"/>
        <v>13</v>
      </c>
      <c r="CX112">
        <f t="shared" si="217"/>
        <v>36</v>
      </c>
      <c r="CY112">
        <f t="shared" si="217"/>
        <v>22</v>
      </c>
      <c r="DA112">
        <f t="shared" si="217"/>
        <v>2</v>
      </c>
      <c r="DB112">
        <f t="shared" si="217"/>
        <v>16</v>
      </c>
      <c r="DC112">
        <f t="shared" si="217"/>
        <v>16</v>
      </c>
      <c r="DD112">
        <f t="shared" si="217"/>
        <v>29</v>
      </c>
      <c r="DE112">
        <f t="shared" si="217"/>
        <v>4</v>
      </c>
      <c r="DF112">
        <f t="shared" si="217"/>
        <v>5</v>
      </c>
      <c r="DG112">
        <f>SUM(DG2:DG110)</f>
        <v>15</v>
      </c>
      <c r="DH112">
        <f t="shared" ref="DH112:EU112" si="218">SUM(DH2:DH109)</f>
        <v>32</v>
      </c>
      <c r="DI112">
        <f t="shared" si="218"/>
        <v>7</v>
      </c>
      <c r="DK112">
        <f t="shared" si="218"/>
        <v>8</v>
      </c>
      <c r="DL112">
        <f t="shared" si="218"/>
        <v>12</v>
      </c>
      <c r="DM112">
        <f t="shared" si="218"/>
        <v>12</v>
      </c>
      <c r="DN112">
        <f t="shared" si="218"/>
        <v>23</v>
      </c>
      <c r="DO112">
        <f t="shared" si="218"/>
        <v>18</v>
      </c>
      <c r="DP112">
        <f t="shared" si="218"/>
        <v>7</v>
      </c>
      <c r="DQ112">
        <f t="shared" si="218"/>
        <v>22</v>
      </c>
      <c r="DR112">
        <f t="shared" ref="DR112:DX112" si="219">SUM(DR2:DR109)</f>
        <v>29</v>
      </c>
      <c r="DS112">
        <f t="shared" si="219"/>
        <v>15</v>
      </c>
      <c r="DU112">
        <f t="shared" si="219"/>
        <v>6</v>
      </c>
      <c r="DV112">
        <f t="shared" si="219"/>
        <v>14</v>
      </c>
      <c r="DW112">
        <f t="shared" si="219"/>
        <v>13</v>
      </c>
      <c r="DX112">
        <f t="shared" si="219"/>
        <v>34</v>
      </c>
      <c r="DY112">
        <f t="shared" si="218"/>
        <v>2</v>
      </c>
      <c r="DZ112">
        <f t="shared" si="218"/>
        <v>1</v>
      </c>
      <c r="EA112">
        <f t="shared" si="218"/>
        <v>0</v>
      </c>
      <c r="EB112">
        <f t="shared" si="218"/>
        <v>37</v>
      </c>
      <c r="EC112">
        <f t="shared" si="218"/>
        <v>20</v>
      </c>
      <c r="EE112">
        <f t="shared" si="218"/>
        <v>2</v>
      </c>
      <c r="EF112">
        <f t="shared" si="218"/>
        <v>17</v>
      </c>
      <c r="EG112">
        <f t="shared" si="218"/>
        <v>17</v>
      </c>
      <c r="EH112">
        <f t="shared" si="218"/>
        <v>38</v>
      </c>
      <c r="EI112">
        <f t="shared" si="218"/>
        <v>8</v>
      </c>
      <c r="EJ112">
        <f t="shared" si="218"/>
        <v>3</v>
      </c>
      <c r="EK112">
        <f t="shared" si="218"/>
        <v>0</v>
      </c>
      <c r="EL112">
        <f t="shared" si="218"/>
        <v>29</v>
      </c>
      <c r="EM112">
        <f t="shared" si="218"/>
        <v>8</v>
      </c>
      <c r="EO112">
        <f t="shared" si="218"/>
        <v>6</v>
      </c>
      <c r="EP112">
        <f t="shared" si="218"/>
        <v>12</v>
      </c>
      <c r="EQ112">
        <f t="shared" si="218"/>
        <v>12</v>
      </c>
      <c r="ER112">
        <f t="shared" si="218"/>
        <v>29</v>
      </c>
      <c r="ES112">
        <f t="shared" si="218"/>
        <v>3</v>
      </c>
      <c r="ET112">
        <f t="shared" si="218"/>
        <v>5</v>
      </c>
      <c r="EU112">
        <f t="shared" si="218"/>
        <v>0</v>
      </c>
      <c r="EV112">
        <f t="shared" ref="EV112:FD112" si="220">SUM(EV2:EV109)</f>
        <v>31</v>
      </c>
      <c r="EW112">
        <f t="shared" si="220"/>
        <v>16</v>
      </c>
      <c r="EY112">
        <f t="shared" si="220"/>
        <v>4</v>
      </c>
      <c r="EZ112">
        <f t="shared" si="220"/>
        <v>17</v>
      </c>
      <c r="FA112">
        <f t="shared" si="220"/>
        <v>17</v>
      </c>
      <c r="FB112">
        <f t="shared" si="220"/>
        <v>31</v>
      </c>
      <c r="FC112">
        <f t="shared" si="220"/>
        <v>9</v>
      </c>
      <c r="FD112">
        <f t="shared" si="220"/>
        <v>12</v>
      </c>
      <c r="FE112">
        <f t="shared" ref="FE112" si="221">SUM(FE2:FE109)</f>
        <v>0</v>
      </c>
      <c r="FF112">
        <f>SUM(FF$2:FF$109)</f>
        <v>36</v>
      </c>
      <c r="FG112">
        <f t="shared" ref="FG112:FS112" si="222">SUM(FG2:FG109)</f>
        <v>33</v>
      </c>
      <c r="FH112">
        <f t="shared" si="222"/>
        <v>38</v>
      </c>
      <c r="FI112">
        <f t="shared" si="222"/>
        <v>37</v>
      </c>
      <c r="FJ112">
        <f t="shared" si="222"/>
        <v>32</v>
      </c>
      <c r="FK112">
        <f t="shared" si="222"/>
        <v>34</v>
      </c>
      <c r="FL112">
        <f t="shared" si="222"/>
        <v>203</v>
      </c>
      <c r="FM112">
        <f t="shared" si="222"/>
        <v>203</v>
      </c>
      <c r="FN112">
        <f t="shared" si="222"/>
        <v>89</v>
      </c>
      <c r="FO112">
        <f t="shared" si="222"/>
        <v>90</v>
      </c>
      <c r="FP112">
        <f t="shared" si="222"/>
        <v>90</v>
      </c>
      <c r="FQ112">
        <f t="shared" si="222"/>
        <v>203</v>
      </c>
      <c r="FR112">
        <f t="shared" si="222"/>
        <v>95</v>
      </c>
      <c r="FS112">
        <f t="shared" si="222"/>
        <v>95</v>
      </c>
      <c r="FX112">
        <f t="shared" ref="FX112:FY112" si="223">SUM(FX2:FX109)</f>
        <v>47</v>
      </c>
      <c r="FY112">
        <f t="shared" si="223"/>
        <v>47</v>
      </c>
      <c r="FZ112">
        <f>COUNTIF(FZ$2:FZ$109,"&gt;0")</f>
        <v>101</v>
      </c>
      <c r="GA112">
        <f t="shared" ref="GA112:GG112" si="224">COUNTIF(GA$2:GA$109,"&gt;0")</f>
        <v>44</v>
      </c>
      <c r="GB112">
        <f t="shared" si="224"/>
        <v>27</v>
      </c>
      <c r="GC112">
        <f t="shared" si="224"/>
        <v>45</v>
      </c>
      <c r="GD112">
        <f t="shared" si="224"/>
        <v>45</v>
      </c>
      <c r="GE112">
        <f t="shared" si="224"/>
        <v>99</v>
      </c>
      <c r="GF112">
        <f t="shared" si="224"/>
        <v>42</v>
      </c>
      <c r="GG112">
        <f t="shared" si="224"/>
        <v>34</v>
      </c>
      <c r="GL112">
        <f t="shared" ref="GL112:GM112" si="225">SUM(GL2:GL109)</f>
        <v>432</v>
      </c>
      <c r="GM112">
        <f t="shared" si="225"/>
        <v>108</v>
      </c>
      <c r="GN112">
        <f t="shared" ref="GN112:GS112" si="226">SUM(GN2:GN109)</f>
        <v>108</v>
      </c>
      <c r="GO112">
        <f t="shared" si="226"/>
        <v>108</v>
      </c>
      <c r="GP112">
        <f t="shared" si="226"/>
        <v>108</v>
      </c>
      <c r="GQ112">
        <f t="shared" si="226"/>
        <v>108</v>
      </c>
      <c r="GR112">
        <f t="shared" si="226"/>
        <v>108</v>
      </c>
      <c r="GS112">
        <f t="shared" si="226"/>
        <v>108</v>
      </c>
      <c r="GX112">
        <f t="shared" ref="GX112" si="227">SUM(GX2:GX109)</f>
        <v>188</v>
      </c>
      <c r="GY112">
        <f t="shared" ref="GY112" si="228">SUM(GY2:GY109)</f>
        <v>47</v>
      </c>
    </row>
    <row r="114" spans="1:208" x14ac:dyDescent="0.2">
      <c r="FL114" t="s">
        <v>421</v>
      </c>
      <c r="GL114" t="s">
        <v>421</v>
      </c>
    </row>
    <row r="115" spans="1:208" x14ac:dyDescent="0.2">
      <c r="AW115">
        <f>COUNTIF(AW$2:AW$109,0)</f>
        <v>13</v>
      </c>
      <c r="AX115">
        <f>COUNTIF(AX$2:AX$109,0)</f>
        <v>87</v>
      </c>
      <c r="AY115">
        <f>COUNTIF(AY$2:AY$109,0)</f>
        <v>68</v>
      </c>
      <c r="AZ115">
        <f>COUNTIF(AZ$2:AZ$109,0)</f>
        <v>65</v>
      </c>
      <c r="BA115">
        <f>COUNTIF(BA$2:BA$109,0)</f>
        <v>67</v>
      </c>
      <c r="BF115">
        <v>0</v>
      </c>
      <c r="BG115">
        <f>COUNTIF(BG$2:BG$109,0)</f>
        <v>6</v>
      </c>
      <c r="BH115">
        <f>COUNTIF(BH$2:BH$109,0)</f>
        <v>69</v>
      </c>
      <c r="BI115">
        <f>COUNTIF(BI$2:BI$109,0)</f>
        <v>48</v>
      </c>
      <c r="BJ115">
        <f>COUNTIF(BJ$2:BJ$109,0)</f>
        <v>58</v>
      </c>
      <c r="BK115">
        <f>COUNTIF(BK$2:BK$109,0)</f>
        <v>67</v>
      </c>
      <c r="FL115">
        <v>0</v>
      </c>
      <c r="FZ115">
        <f t="shared" ref="FZ115:GG115" si="229">COUNTIF(FZ$2:FZ$109,0)</f>
        <v>5</v>
      </c>
      <c r="GA115">
        <f t="shared" si="229"/>
        <v>62</v>
      </c>
      <c r="GB115">
        <f t="shared" si="229"/>
        <v>79</v>
      </c>
      <c r="GC115">
        <f t="shared" si="229"/>
        <v>61</v>
      </c>
      <c r="GD115">
        <f t="shared" si="229"/>
        <v>61</v>
      </c>
      <c r="GE115">
        <f t="shared" si="229"/>
        <v>7</v>
      </c>
      <c r="GF115">
        <f t="shared" si="229"/>
        <v>66</v>
      </c>
      <c r="GG115">
        <f t="shared" si="229"/>
        <v>74</v>
      </c>
      <c r="GL115">
        <v>0</v>
      </c>
    </row>
    <row r="116" spans="1:208" x14ac:dyDescent="0.2">
      <c r="AW116">
        <f>COUNTIF(AW$2:AW$109,1)</f>
        <v>79</v>
      </c>
      <c r="AX116">
        <f>COUNTIF(AX$2:AX$109,1)</f>
        <v>21</v>
      </c>
      <c r="AY116">
        <f>COUNTIF(AY$2:AY$109,1)</f>
        <v>30</v>
      </c>
      <c r="AZ116">
        <f>COUNTIF(AZ$2:AZ$109,1)</f>
        <v>31</v>
      </c>
      <c r="BA116">
        <f>COUNTIF(BA$2:BA$109,1)</f>
        <v>37</v>
      </c>
      <c r="BF116">
        <v>1</v>
      </c>
      <c r="BG116">
        <f>COUNTIF(BG$2:BG$109,1)</f>
        <v>36</v>
      </c>
      <c r="BH116">
        <f>COUNTIF(BH$2:BH$109,1)</f>
        <v>36</v>
      </c>
      <c r="BI116">
        <f>COUNTIF(BI$2:BI$109,1)</f>
        <v>32</v>
      </c>
      <c r="BJ116">
        <f>COUNTIF(BJ$2:BJ$109,1)</f>
        <v>24</v>
      </c>
      <c r="BK116">
        <f>COUNTIF(BK$2:BK$109,1)</f>
        <v>37</v>
      </c>
      <c r="FL116">
        <v>1</v>
      </c>
      <c r="FZ116">
        <f t="shared" ref="FZ116:GG116" si="230">COUNTIF(FZ$2:FZ$109,1)</f>
        <v>12</v>
      </c>
      <c r="GA116">
        <f t="shared" si="230"/>
        <v>0</v>
      </c>
      <c r="GB116">
        <f t="shared" si="230"/>
        <v>24</v>
      </c>
      <c r="GC116">
        <f t="shared" si="230"/>
        <v>6</v>
      </c>
      <c r="GD116">
        <f t="shared" si="230"/>
        <v>7</v>
      </c>
      <c r="GE116">
        <f t="shared" si="230"/>
        <v>16</v>
      </c>
      <c r="GF116">
        <f t="shared" si="230"/>
        <v>39</v>
      </c>
      <c r="GG116">
        <f t="shared" si="230"/>
        <v>34</v>
      </c>
      <c r="GL116">
        <v>1</v>
      </c>
    </row>
    <row r="117" spans="1:208" x14ac:dyDescent="0.2">
      <c r="AW117">
        <f>COUNTIF(AW$2:AW$109,2)</f>
        <v>14</v>
      </c>
      <c r="AX117">
        <f>COUNTIF(AX$2:AX$109,2)</f>
        <v>0</v>
      </c>
      <c r="AY117">
        <f>COUNTIF(AY$2:AY$109,2)</f>
        <v>10</v>
      </c>
      <c r="AZ117">
        <f>COUNTIF(AZ$2:AZ$109,2)</f>
        <v>12</v>
      </c>
      <c r="BA117">
        <f>COUNTIF(BA$2:BA$109,2)</f>
        <v>4</v>
      </c>
      <c r="BF117">
        <v>2</v>
      </c>
      <c r="BG117">
        <f>COUNTIF(BG$2:BG$109,2)</f>
        <v>59</v>
      </c>
      <c r="BH117">
        <f>COUNTIF(BH$2:BH$109,2)</f>
        <v>3</v>
      </c>
      <c r="BI117">
        <f>COUNTIF(BI$2:BI$109,2)</f>
        <v>22</v>
      </c>
      <c r="BJ117">
        <f>COUNTIF(BJ$2:BJ$109,2)</f>
        <v>20</v>
      </c>
      <c r="BK117">
        <f>COUNTIF(BK$2:BK$109,2)</f>
        <v>4</v>
      </c>
      <c r="CT117">
        <f>CT112+CV112+CW112</f>
        <v>108</v>
      </c>
      <c r="FL117">
        <v>2</v>
      </c>
      <c r="FZ117">
        <f t="shared" ref="FZ117:GG117" si="231">COUNTIF(FZ$2:FZ$109,2)</f>
        <v>89</v>
      </c>
      <c r="GA117">
        <f t="shared" si="231"/>
        <v>44</v>
      </c>
      <c r="GB117">
        <f t="shared" si="231"/>
        <v>3</v>
      </c>
      <c r="GC117">
        <f t="shared" si="231"/>
        <v>39</v>
      </c>
      <c r="GD117">
        <f t="shared" si="231"/>
        <v>38</v>
      </c>
      <c r="GE117">
        <f t="shared" si="231"/>
        <v>83</v>
      </c>
      <c r="GF117">
        <f t="shared" si="231"/>
        <v>3</v>
      </c>
      <c r="GG117">
        <f t="shared" si="231"/>
        <v>0</v>
      </c>
      <c r="GL117">
        <v>2</v>
      </c>
    </row>
    <row r="118" spans="1:208" ht="12.75" customHeight="1" x14ac:dyDescent="0.2">
      <c r="AW118">
        <f>COUNTIF(AW$2:AW$109,3)</f>
        <v>0</v>
      </c>
      <c r="AX118">
        <f>COUNTIF(AX$2:AX$109,3)</f>
        <v>0</v>
      </c>
      <c r="AY118">
        <f>COUNTIF(AY$2:AY$109,3)</f>
        <v>0</v>
      </c>
      <c r="AZ118">
        <f>COUNTIF(AZ$2:AZ$109,3)</f>
        <v>0</v>
      </c>
      <c r="BA118">
        <f>COUNTIF(BA$2:BA$109,3)</f>
        <v>0</v>
      </c>
      <c r="BF118">
        <v>3</v>
      </c>
      <c r="BG118">
        <f>COUNTIF(BG$2:BG$109,3)</f>
        <v>5</v>
      </c>
      <c r="BH118">
        <f>COUNTIF(BH$2:BH$109,3)</f>
        <v>0</v>
      </c>
      <c r="BI118">
        <f>COUNTIF(BI$2:BI$109,3)</f>
        <v>6</v>
      </c>
      <c r="BJ118">
        <f>COUNTIF(BJ$2:BJ$109,3)</f>
        <v>5</v>
      </c>
      <c r="BK118">
        <f>COUNTIF(BK$2:BK$109,3)</f>
        <v>0</v>
      </c>
      <c r="FL118">
        <v>3</v>
      </c>
      <c r="FZ118">
        <f t="shared" ref="FZ118:GG118" si="232">COUNTIF(FZ$2:FZ$109,3)</f>
        <v>0</v>
      </c>
      <c r="GA118">
        <f t="shared" si="232"/>
        <v>0</v>
      </c>
      <c r="GB118">
        <f t="shared" si="232"/>
        <v>0</v>
      </c>
      <c r="GC118">
        <f t="shared" si="232"/>
        <v>0</v>
      </c>
      <c r="GD118">
        <f t="shared" si="232"/>
        <v>0</v>
      </c>
      <c r="GE118">
        <f t="shared" si="232"/>
        <v>0</v>
      </c>
      <c r="GF118">
        <f t="shared" si="232"/>
        <v>0</v>
      </c>
      <c r="GG118">
        <f t="shared" si="232"/>
        <v>0</v>
      </c>
      <c r="GL118">
        <v>3</v>
      </c>
      <c r="GZ118" s="298"/>
    </row>
    <row r="119" spans="1:208" ht="12.75" customHeight="1" x14ac:dyDescent="0.2">
      <c r="AW119">
        <f>COUNTIF(AW$2:AW$109,4)</f>
        <v>2</v>
      </c>
      <c r="AX119">
        <f>COUNTIF(AX$2:AX$109,4)</f>
        <v>0</v>
      </c>
      <c r="AY119">
        <f>COUNTIF(AY$2:AY$109,4)</f>
        <v>0</v>
      </c>
      <c r="AZ119">
        <f>COUNTIF(AZ$2:AZ$109,4)</f>
        <v>0</v>
      </c>
      <c r="BA119">
        <f>COUNTIF(BA$2:BA$109,4)</f>
        <v>0</v>
      </c>
      <c r="BF119">
        <v>4</v>
      </c>
      <c r="BG119">
        <f>COUNTIF(BG$2:BG$109,4)</f>
        <v>0</v>
      </c>
      <c r="BH119">
        <f>COUNTIF(BH$2:BH$109,4)</f>
        <v>0</v>
      </c>
      <c r="BI119">
        <f>COUNTIF(BI$2:BI$109,4)</f>
        <v>0</v>
      </c>
      <c r="BJ119">
        <f>COUNTIF(BJ$2:BJ$109,4)</f>
        <v>1</v>
      </c>
      <c r="BK119">
        <f>COUNTIF(BK$2:BK$109,4)</f>
        <v>0</v>
      </c>
      <c r="FL119">
        <v>4</v>
      </c>
      <c r="FZ119">
        <f t="shared" ref="FZ119:GG119" si="233">COUNTIF(FZ$2:FZ$109,4)</f>
        <v>0</v>
      </c>
      <c r="GA119">
        <f t="shared" si="233"/>
        <v>0</v>
      </c>
      <c r="GB119">
        <f t="shared" si="233"/>
        <v>0</v>
      </c>
      <c r="GC119">
        <f t="shared" si="233"/>
        <v>0</v>
      </c>
      <c r="GD119">
        <f t="shared" si="233"/>
        <v>0</v>
      </c>
      <c r="GE119">
        <f t="shared" si="233"/>
        <v>0</v>
      </c>
      <c r="GF119">
        <f t="shared" si="233"/>
        <v>0</v>
      </c>
      <c r="GG119">
        <f t="shared" si="233"/>
        <v>0</v>
      </c>
      <c r="GL119">
        <v>4</v>
      </c>
      <c r="GZ119" s="298"/>
    </row>
    <row r="120" spans="1:208" ht="12.75" customHeight="1" x14ac:dyDescent="0.2">
      <c r="AW120">
        <f>COUNTIF(AW$2:AW$109,5)</f>
        <v>0</v>
      </c>
      <c r="AX120">
        <f>COUNTIF(AX$2:AX$109,5)</f>
        <v>0</v>
      </c>
      <c r="AY120">
        <f>COUNTIF(AY$2:AY$109,5)</f>
        <v>0</v>
      </c>
      <c r="AZ120">
        <f>COUNTIF(AZ$2:AZ$109,5)</f>
        <v>0</v>
      </c>
      <c r="BA120">
        <f>COUNTIF(BA$2:BA$109,5)</f>
        <v>0</v>
      </c>
      <c r="BF120">
        <v>5</v>
      </c>
      <c r="BG120">
        <f>COUNTIF(BG$2:BG$109,5)</f>
        <v>0</v>
      </c>
      <c r="BH120">
        <f>COUNTIF(BH$2:BH$109,5)</f>
        <v>0</v>
      </c>
      <c r="BI120">
        <f>COUNTIF(BI$2:BI$109,5)</f>
        <v>0</v>
      </c>
      <c r="BJ120">
        <f>COUNTIF(BJ$2:BJ$109,5)</f>
        <v>0</v>
      </c>
      <c r="BK120">
        <f>COUNTIF(BK$2:BK$109,5)</f>
        <v>0</v>
      </c>
      <c r="FL120">
        <v>5</v>
      </c>
      <c r="FZ120">
        <f t="shared" ref="FZ120:GG120" si="234">COUNTIF(FZ$2:FZ$109,5)</f>
        <v>0</v>
      </c>
      <c r="GA120">
        <f t="shared" si="234"/>
        <v>0</v>
      </c>
      <c r="GB120">
        <f t="shared" si="234"/>
        <v>0</v>
      </c>
      <c r="GC120">
        <f t="shared" si="234"/>
        <v>0</v>
      </c>
      <c r="GD120">
        <f t="shared" si="234"/>
        <v>0</v>
      </c>
      <c r="GE120">
        <f t="shared" si="234"/>
        <v>0</v>
      </c>
      <c r="GF120">
        <f t="shared" si="234"/>
        <v>0</v>
      </c>
      <c r="GG120">
        <f t="shared" si="234"/>
        <v>0</v>
      </c>
      <c r="GL120">
        <v>5</v>
      </c>
      <c r="GZ120" s="298"/>
    </row>
    <row r="121" spans="1:208" ht="12.75" customHeight="1" x14ac:dyDescent="0.2">
      <c r="AW121">
        <f>COUNTIF(AW$2:AW$109,6)</f>
        <v>0</v>
      </c>
      <c r="AX121">
        <f>COUNTIF(AX$2:AX$109,6)</f>
        <v>0</v>
      </c>
      <c r="AY121">
        <f>COUNTIF(AY$2:AY$109,6)</f>
        <v>0</v>
      </c>
      <c r="AZ121">
        <f>COUNTIF(AZ$2:AZ$109,6)</f>
        <v>0</v>
      </c>
      <c r="BA121">
        <f>COUNTIF(BA$2:BA$109,6)</f>
        <v>0</v>
      </c>
      <c r="BF121">
        <v>6</v>
      </c>
      <c r="BG121">
        <f>COUNTIF(BG$2:BG$109,6)</f>
        <v>2</v>
      </c>
      <c r="BH121">
        <f>COUNTIF(BH$2:BH$109,6)</f>
        <v>0</v>
      </c>
      <c r="BI121">
        <f>COUNTIF(BI$2:BI$109,6)</f>
        <v>0</v>
      </c>
      <c r="BJ121">
        <f>COUNTIF(BJ$2:BJ$109,6)</f>
        <v>0</v>
      </c>
      <c r="BK121">
        <f>COUNTIF(BK$2:BK$109,6)</f>
        <v>0</v>
      </c>
      <c r="FL121">
        <v>6</v>
      </c>
      <c r="FZ121">
        <f t="shared" ref="FZ121:GG121" si="235">COUNTIF(FZ$2:FZ$109,6)</f>
        <v>0</v>
      </c>
      <c r="GA121">
        <f t="shared" si="235"/>
        <v>0</v>
      </c>
      <c r="GB121">
        <f t="shared" si="235"/>
        <v>0</v>
      </c>
      <c r="GC121">
        <f t="shared" si="235"/>
        <v>0</v>
      </c>
      <c r="GD121">
        <f t="shared" si="235"/>
        <v>0</v>
      </c>
      <c r="GE121">
        <f t="shared" si="235"/>
        <v>0</v>
      </c>
      <c r="GF121">
        <f t="shared" si="235"/>
        <v>0</v>
      </c>
      <c r="GG121">
        <f t="shared" si="235"/>
        <v>0</v>
      </c>
      <c r="GL121">
        <v>6</v>
      </c>
      <c r="GZ121" s="298"/>
    </row>
    <row r="122" spans="1:208" ht="12.75" customHeight="1" x14ac:dyDescent="0.2">
      <c r="AW122">
        <f t="shared" ref="AW122:BA122" si="236">SUBTOTAL(9,AW115:AW121)</f>
        <v>108</v>
      </c>
      <c r="AX122">
        <f t="shared" si="236"/>
        <v>108</v>
      </c>
      <c r="AY122">
        <f t="shared" si="236"/>
        <v>108</v>
      </c>
      <c r="AZ122">
        <f t="shared" si="236"/>
        <v>108</v>
      </c>
      <c r="BA122">
        <f t="shared" si="236"/>
        <v>108</v>
      </c>
      <c r="BG122">
        <f t="shared" ref="BG122:BK122" si="237">SUBTOTAL(9,BG115:BG121)</f>
        <v>108</v>
      </c>
      <c r="BH122">
        <f t="shared" si="237"/>
        <v>108</v>
      </c>
      <c r="BI122">
        <f t="shared" si="237"/>
        <v>108</v>
      </c>
      <c r="BJ122">
        <f t="shared" si="237"/>
        <v>108</v>
      </c>
      <c r="BK122">
        <f t="shared" si="237"/>
        <v>108</v>
      </c>
      <c r="FZ122">
        <f t="shared" ref="FZ122" si="238">SUBTOTAL(9,FZ115:FZ121)</f>
        <v>106</v>
      </c>
      <c r="GA122">
        <f t="shared" ref="GA122:GG122" si="239">SUBTOTAL(9,GA115:GA121)</f>
        <v>106</v>
      </c>
      <c r="GB122">
        <f t="shared" si="239"/>
        <v>106</v>
      </c>
      <c r="GC122">
        <f t="shared" si="239"/>
        <v>106</v>
      </c>
      <c r="GD122">
        <f t="shared" si="239"/>
        <v>106</v>
      </c>
      <c r="GE122">
        <f t="shared" si="239"/>
        <v>106</v>
      </c>
      <c r="GF122">
        <f t="shared" si="239"/>
        <v>108</v>
      </c>
      <c r="GG122">
        <f t="shared" si="239"/>
        <v>108</v>
      </c>
      <c r="GZ122" s="287"/>
    </row>
    <row r="123" spans="1:208" ht="12.75" customHeight="1" x14ac:dyDescent="0.2">
      <c r="GZ123" s="297"/>
    </row>
    <row r="124" spans="1:208" ht="12.75" customHeight="1" x14ac:dyDescent="0.2">
      <c r="FZ124" s="4" t="e">
        <f t="shared" ref="FZ124:GG124" si="240">SUBTOTAL(9,FZ$2:FZ$109)</f>
        <v>#REF!</v>
      </c>
      <c r="GA124" s="4" t="e">
        <f t="shared" si="240"/>
        <v>#REF!</v>
      </c>
      <c r="GB124" s="4" t="e">
        <f t="shared" si="240"/>
        <v>#REF!</v>
      </c>
      <c r="GC124" s="4" t="e">
        <f t="shared" si="240"/>
        <v>#REF!</v>
      </c>
      <c r="GD124" s="4" t="e">
        <f>SUBTOTAL(9,GD$2:GD$109)</f>
        <v>#REF!</v>
      </c>
      <c r="GE124" s="4" t="e">
        <f>SUBTOTAL(9,GE$2:GE$109)</f>
        <v>#REF!</v>
      </c>
      <c r="GF124" s="4">
        <f t="shared" si="240"/>
        <v>45</v>
      </c>
      <c r="GG124" s="4">
        <f t="shared" si="240"/>
        <v>34</v>
      </c>
      <c r="GH124" s="4"/>
      <c r="GZ124" s="297"/>
    </row>
    <row r="125" spans="1:208" ht="12.75" customHeight="1" x14ac:dyDescent="0.2">
      <c r="FZ125" t="e">
        <f>SUM(FZ$2:FZ$109)</f>
        <v>#REF!</v>
      </c>
      <c r="GA125" t="e">
        <f t="shared" ref="GA125:GG125" si="241">SUM(GA$2:GA$109)</f>
        <v>#REF!</v>
      </c>
      <c r="GB125" t="e">
        <f t="shared" si="241"/>
        <v>#REF!</v>
      </c>
      <c r="GC125" t="e">
        <f t="shared" si="241"/>
        <v>#REF!</v>
      </c>
      <c r="GD125" t="e">
        <f t="shared" si="241"/>
        <v>#REF!</v>
      </c>
      <c r="GE125" t="e">
        <f t="shared" si="241"/>
        <v>#REF!</v>
      </c>
      <c r="GF125">
        <f t="shared" si="241"/>
        <v>45</v>
      </c>
      <c r="GG125">
        <f t="shared" si="241"/>
        <v>34</v>
      </c>
      <c r="GZ125" s="297"/>
    </row>
    <row r="128" spans="1:208" s="67" customFormat="1" x14ac:dyDescent="0.2">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W128"/>
      <c r="AX128"/>
      <c r="AY128"/>
      <c r="AZ128"/>
      <c r="BA128"/>
      <c r="BB128"/>
      <c r="BC128"/>
      <c r="BG128"/>
      <c r="BH128"/>
      <c r="BI128"/>
      <c r="BJ128"/>
      <c r="BK128"/>
      <c r="BL128"/>
      <c r="BM128"/>
      <c r="BN128"/>
      <c r="BO128"/>
      <c r="BP128"/>
    </row>
    <row r="129" spans="122:187" x14ac:dyDescent="0.2">
      <c r="GA129" s="77"/>
      <c r="GB129" s="77"/>
      <c r="GC129" s="77"/>
      <c r="GD129" s="77"/>
      <c r="GE129" s="77"/>
    </row>
    <row r="131" spans="122:187" ht="12.75" customHeight="1" x14ac:dyDescent="0.2"/>
    <row r="132" spans="122:187" ht="12.75" customHeight="1" x14ac:dyDescent="0.2"/>
    <row r="133" spans="122:187" ht="12.75" customHeight="1" x14ac:dyDescent="0.2"/>
    <row r="134" spans="122:187" ht="12.75" customHeight="1" x14ac:dyDescent="0.2"/>
    <row r="139" spans="122:187" x14ac:dyDescent="0.2">
      <c r="DR139">
        <v>22</v>
      </c>
      <c r="DS139">
        <v>23</v>
      </c>
      <c r="DU139">
        <v>24</v>
      </c>
      <c r="DV139">
        <v>25</v>
      </c>
      <c r="DW139">
        <v>26</v>
      </c>
      <c r="DX139">
        <v>27</v>
      </c>
    </row>
  </sheetData>
  <autoFilter ref="A1:GZ109" xr:uid="{00000000-0001-0000-0200-000000000000}"/>
  <mergeCells count="2">
    <mergeCell ref="GZ123:GZ125"/>
    <mergeCell ref="GZ118:GZ1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3:G34"/>
  <sheetViews>
    <sheetView topLeftCell="A4" zoomScale="80" zoomScaleNormal="80" workbookViewId="0">
      <selection activeCell="D17" sqref="D17"/>
    </sheetView>
  </sheetViews>
  <sheetFormatPr baseColWidth="10" defaultRowHeight="12.75" x14ac:dyDescent="0.2"/>
  <cols>
    <col min="1" max="1" width="7.42578125" style="116" customWidth="1"/>
    <col min="2" max="2" width="4.85546875" style="116" customWidth="1"/>
    <col min="3" max="3" width="23" style="161" customWidth="1"/>
    <col min="4" max="4" width="41" style="116" customWidth="1"/>
    <col min="5" max="5" width="36.28515625" style="116" customWidth="1"/>
    <col min="6" max="6" width="36.7109375" style="116" customWidth="1"/>
    <col min="7" max="8" width="26.7109375" style="116" customWidth="1"/>
    <col min="9" max="9" width="33.5703125" style="116" customWidth="1"/>
    <col min="10" max="10" width="23.42578125" style="116" customWidth="1"/>
    <col min="11" max="11" width="29.85546875" style="116" customWidth="1"/>
    <col min="12" max="16384" width="11.42578125" style="116"/>
  </cols>
  <sheetData>
    <row r="3" spans="3:6" ht="13.5" thickBot="1" x14ac:dyDescent="0.25"/>
    <row r="4" spans="3:6" s="162" customFormat="1" ht="29.25" customHeight="1" thickBot="1" x14ac:dyDescent="0.25">
      <c r="D4" s="300" t="s">
        <v>1078</v>
      </c>
      <c r="E4" s="301"/>
      <c r="F4" s="302"/>
    </row>
    <row r="5" spans="3:6" s="162" customFormat="1" ht="69.75" customHeight="1" thickBot="1" x14ac:dyDescent="0.25">
      <c r="C5" s="169" t="s">
        <v>1075</v>
      </c>
      <c r="D5" s="163" t="s">
        <v>1077</v>
      </c>
      <c r="E5" s="164" t="s">
        <v>1081</v>
      </c>
      <c r="F5" s="165" t="s">
        <v>1080</v>
      </c>
    </row>
    <row r="6" spans="3:6" s="162" customFormat="1" ht="37.5" customHeight="1" x14ac:dyDescent="0.2">
      <c r="C6" s="166" t="s">
        <v>1082</v>
      </c>
      <c r="D6" s="167">
        <v>2</v>
      </c>
      <c r="E6" s="167">
        <v>2</v>
      </c>
      <c r="F6" s="168">
        <v>1</v>
      </c>
    </row>
    <row r="7" spans="3:6" s="162" customFormat="1" ht="37.5" customHeight="1" x14ac:dyDescent="0.2">
      <c r="C7" s="166" t="s">
        <v>477</v>
      </c>
      <c r="D7" s="167">
        <v>2</v>
      </c>
      <c r="E7" s="167">
        <v>2</v>
      </c>
      <c r="F7" s="168">
        <v>1</v>
      </c>
    </row>
    <row r="8" spans="3:6" s="162" customFormat="1" ht="37.5" customHeight="1" x14ac:dyDescent="0.2">
      <c r="C8" s="166" t="s">
        <v>474</v>
      </c>
      <c r="D8" s="167" t="s">
        <v>1030</v>
      </c>
      <c r="E8" s="167">
        <v>1</v>
      </c>
      <c r="F8" s="170"/>
    </row>
    <row r="9" spans="3:6" s="162" customFormat="1" ht="37.5" customHeight="1" x14ac:dyDescent="0.2">
      <c r="C9" s="166" t="s">
        <v>530</v>
      </c>
      <c r="D9" s="167">
        <v>2</v>
      </c>
      <c r="E9" s="167">
        <v>2</v>
      </c>
      <c r="F9" s="168">
        <v>1</v>
      </c>
    </row>
    <row r="10" spans="3:6" s="162" customFormat="1" ht="37.5" customHeight="1" x14ac:dyDescent="0.2">
      <c r="C10" s="166" t="s">
        <v>1070</v>
      </c>
      <c r="D10" s="167">
        <v>2</v>
      </c>
      <c r="E10" s="167">
        <v>2</v>
      </c>
      <c r="F10" s="168">
        <v>1</v>
      </c>
    </row>
    <row r="11" spans="3:6" s="162" customFormat="1" ht="37.5" customHeight="1" x14ac:dyDescent="0.2">
      <c r="C11" s="166" t="s">
        <v>480</v>
      </c>
      <c r="D11" s="167">
        <v>2</v>
      </c>
      <c r="E11" s="167">
        <v>2</v>
      </c>
      <c r="F11" s="168">
        <v>1</v>
      </c>
    </row>
    <row r="12" spans="3:6" s="162" customFormat="1" ht="37.5" customHeight="1" x14ac:dyDescent="0.2">
      <c r="C12" s="166" t="s">
        <v>1083</v>
      </c>
      <c r="D12" s="167" t="s">
        <v>1030</v>
      </c>
      <c r="E12" s="167" t="s">
        <v>1084</v>
      </c>
      <c r="F12" s="168">
        <v>0</v>
      </c>
    </row>
    <row r="13" spans="3:6" s="162" customFormat="1" ht="37.5" customHeight="1" x14ac:dyDescent="0.2">
      <c r="C13" s="166" t="s">
        <v>1071</v>
      </c>
      <c r="D13" s="167">
        <v>1</v>
      </c>
      <c r="E13" s="303"/>
      <c r="F13" s="304"/>
    </row>
    <row r="14" spans="3:6" s="162" customFormat="1" ht="37.5" customHeight="1" x14ac:dyDescent="0.2">
      <c r="C14" s="166" t="s">
        <v>1072</v>
      </c>
      <c r="D14" s="167">
        <v>1</v>
      </c>
      <c r="E14" s="303"/>
      <c r="F14" s="304"/>
    </row>
    <row r="15" spans="3:6" s="162" customFormat="1" ht="43.5" customHeight="1" x14ac:dyDescent="0.2">
      <c r="C15" s="166" t="s">
        <v>1073</v>
      </c>
      <c r="D15" s="167">
        <v>1</v>
      </c>
      <c r="E15" s="303"/>
      <c r="F15" s="304"/>
    </row>
    <row r="16" spans="3:6" s="162" customFormat="1" ht="37.5" customHeight="1" x14ac:dyDescent="0.2">
      <c r="C16" s="166" t="s">
        <v>1074</v>
      </c>
      <c r="D16" s="167">
        <v>1</v>
      </c>
      <c r="E16" s="303"/>
      <c r="F16" s="304"/>
    </row>
    <row r="17" spans="3:7" s="162" customFormat="1" ht="37.5" customHeight="1" x14ac:dyDescent="0.2">
      <c r="C17" s="166" t="s">
        <v>1085</v>
      </c>
      <c r="D17" s="167" t="s">
        <v>1111</v>
      </c>
      <c r="E17" s="303"/>
      <c r="F17" s="304"/>
    </row>
    <row r="18" spans="3:7" ht="25.5" customHeight="1" x14ac:dyDescent="0.2">
      <c r="C18" s="162"/>
      <c r="D18" s="299"/>
      <c r="E18" s="299"/>
      <c r="F18" s="162"/>
      <c r="G18" s="162"/>
    </row>
    <row r="19" spans="3:7" ht="13.5" thickBot="1" x14ac:dyDescent="0.25"/>
    <row r="20" spans="3:7" s="162" customFormat="1" ht="29.25" customHeight="1" thickBot="1" x14ac:dyDescent="0.25">
      <c r="D20" s="300" t="s">
        <v>1079</v>
      </c>
      <c r="E20" s="301"/>
      <c r="F20" s="302"/>
    </row>
    <row r="21" spans="3:7" s="162" customFormat="1" ht="30" customHeight="1" thickBot="1" x14ac:dyDescent="0.25">
      <c r="C21" s="169" t="s">
        <v>1075</v>
      </c>
      <c r="D21" s="163" t="s">
        <v>408</v>
      </c>
      <c r="E21" s="164" t="s">
        <v>1076</v>
      </c>
      <c r="F21" s="165" t="s">
        <v>1029</v>
      </c>
    </row>
    <row r="22" spans="3:7" s="162" customFormat="1" ht="29.25" customHeight="1" x14ac:dyDescent="0.2">
      <c r="C22" s="166" t="s">
        <v>1082</v>
      </c>
      <c r="D22" s="167">
        <v>1</v>
      </c>
      <c r="E22" s="167">
        <v>1</v>
      </c>
      <c r="F22" s="168">
        <v>1</v>
      </c>
    </row>
    <row r="23" spans="3:7" s="162" customFormat="1" ht="29.25" customHeight="1" x14ac:dyDescent="0.2">
      <c r="C23" s="166" t="s">
        <v>477</v>
      </c>
      <c r="D23" s="167">
        <v>1</v>
      </c>
      <c r="E23" s="167">
        <v>1</v>
      </c>
      <c r="F23" s="168">
        <v>1</v>
      </c>
    </row>
    <row r="24" spans="3:7" s="162" customFormat="1" ht="29.25" customHeight="1" x14ac:dyDescent="0.2">
      <c r="C24" s="166" t="s">
        <v>474</v>
      </c>
      <c r="D24" s="167" t="s">
        <v>1030</v>
      </c>
      <c r="E24" s="167">
        <v>1</v>
      </c>
      <c r="F24" s="170"/>
    </row>
    <row r="25" spans="3:7" s="162" customFormat="1" ht="29.25" customHeight="1" x14ac:dyDescent="0.2">
      <c r="C25" s="166" t="s">
        <v>530</v>
      </c>
      <c r="D25" s="167">
        <v>1</v>
      </c>
      <c r="E25" s="167">
        <v>1</v>
      </c>
      <c r="F25" s="168">
        <v>1</v>
      </c>
    </row>
    <row r="26" spans="3:7" s="162" customFormat="1" ht="45" customHeight="1" x14ac:dyDescent="0.2">
      <c r="C26" s="166" t="s">
        <v>1070</v>
      </c>
      <c r="D26" s="167">
        <v>4</v>
      </c>
      <c r="E26" s="167">
        <v>4</v>
      </c>
      <c r="F26" s="168">
        <v>4</v>
      </c>
    </row>
    <row r="27" spans="3:7" s="162" customFormat="1" ht="29.25" customHeight="1" x14ac:dyDescent="0.2">
      <c r="C27" s="166" t="s">
        <v>480</v>
      </c>
      <c r="D27" s="167">
        <v>4</v>
      </c>
      <c r="E27" s="167">
        <v>4</v>
      </c>
      <c r="F27" s="168">
        <v>4</v>
      </c>
    </row>
    <row r="28" spans="3:7" s="162" customFormat="1" ht="29.25" customHeight="1" x14ac:dyDescent="0.2">
      <c r="C28" s="166" t="s">
        <v>1083</v>
      </c>
      <c r="D28" s="167" t="s">
        <v>1030</v>
      </c>
      <c r="E28" s="167" t="s">
        <v>1084</v>
      </c>
      <c r="F28" s="168">
        <v>0</v>
      </c>
    </row>
    <row r="29" spans="3:7" s="162" customFormat="1" ht="29.25" customHeight="1" x14ac:dyDescent="0.2">
      <c r="C29" s="166" t="s">
        <v>1071</v>
      </c>
      <c r="D29" s="167">
        <v>4</v>
      </c>
      <c r="E29" s="303"/>
      <c r="F29" s="304"/>
    </row>
    <row r="30" spans="3:7" s="162" customFormat="1" ht="43.5" customHeight="1" x14ac:dyDescent="0.2">
      <c r="C30" s="166" t="s">
        <v>1072</v>
      </c>
      <c r="D30" s="167">
        <v>4</v>
      </c>
      <c r="E30" s="303"/>
      <c r="F30" s="304"/>
    </row>
    <row r="31" spans="3:7" ht="33" customHeight="1" x14ac:dyDescent="0.2">
      <c r="C31" s="166" t="s">
        <v>1073</v>
      </c>
      <c r="D31" s="167">
        <v>4</v>
      </c>
      <c r="E31" s="303"/>
      <c r="F31" s="304"/>
    </row>
    <row r="32" spans="3:7" ht="35.25" customHeight="1" x14ac:dyDescent="0.2">
      <c r="C32" s="166" t="s">
        <v>1074</v>
      </c>
      <c r="D32" s="167">
        <v>1</v>
      </c>
      <c r="E32" s="303"/>
      <c r="F32" s="304"/>
    </row>
    <row r="33" spans="3:6" ht="31.5" customHeight="1" x14ac:dyDescent="0.2">
      <c r="C33" s="166" t="s">
        <v>1085</v>
      </c>
      <c r="D33" s="167">
        <v>1</v>
      </c>
      <c r="E33" s="303"/>
      <c r="F33" s="304"/>
    </row>
    <row r="34" spans="3:6" ht="19.5" customHeight="1" x14ac:dyDescent="0.2">
      <c r="D34" s="299"/>
      <c r="E34" s="299"/>
    </row>
  </sheetData>
  <mergeCells count="14">
    <mergeCell ref="D34:E34"/>
    <mergeCell ref="D4:F4"/>
    <mergeCell ref="D20:F20"/>
    <mergeCell ref="E14:F14"/>
    <mergeCell ref="E30:F30"/>
    <mergeCell ref="E31:F31"/>
    <mergeCell ref="E32:F32"/>
    <mergeCell ref="E33:F33"/>
    <mergeCell ref="E17:F17"/>
    <mergeCell ref="D18:E18"/>
    <mergeCell ref="E29:F29"/>
    <mergeCell ref="E13:F13"/>
    <mergeCell ref="E15:F15"/>
    <mergeCell ref="E16:F16"/>
  </mergeCells>
  <pageMargins left="0.25" right="0.25"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O26"/>
  <sheetViews>
    <sheetView topLeftCell="A8" zoomScale="80" zoomScaleNormal="80" workbookViewId="0">
      <selection activeCell="D17" sqref="D17:D21"/>
    </sheetView>
  </sheetViews>
  <sheetFormatPr baseColWidth="10" defaultRowHeight="12.75" x14ac:dyDescent="0.2"/>
  <cols>
    <col min="1" max="2" width="11.42578125" style="116"/>
    <col min="3" max="3" width="27.42578125" style="116" customWidth="1"/>
    <col min="4" max="4" width="13.5703125" style="116" customWidth="1"/>
    <col min="5" max="8" width="8.7109375" style="116" customWidth="1"/>
    <col min="9" max="9" width="11.42578125" style="116"/>
    <col min="10" max="13" width="8.7109375" style="116" customWidth="1"/>
    <col min="14" max="14" width="11.42578125" style="116"/>
    <col min="15" max="15" width="36.5703125" style="117" customWidth="1"/>
    <col min="16" max="16384" width="11.42578125" style="116"/>
  </cols>
  <sheetData>
    <row r="3" spans="3:15" ht="13.5" thickBot="1" x14ac:dyDescent="0.25"/>
    <row r="4" spans="3:15" ht="25.5" x14ac:dyDescent="0.2">
      <c r="C4" s="317" t="s">
        <v>1025</v>
      </c>
      <c r="D4" s="320" t="s">
        <v>1022</v>
      </c>
      <c r="E4" s="323" t="s">
        <v>1024</v>
      </c>
      <c r="F4" s="324"/>
      <c r="G4" s="324" t="s">
        <v>1023</v>
      </c>
      <c r="H4" s="327"/>
      <c r="I4" s="329" t="s">
        <v>1022</v>
      </c>
      <c r="J4" s="323" t="s">
        <v>1021</v>
      </c>
      <c r="K4" s="324"/>
      <c r="L4" s="324" t="s">
        <v>1021</v>
      </c>
      <c r="M4" s="327"/>
      <c r="N4" s="175" t="s">
        <v>1020</v>
      </c>
      <c r="O4" s="332" t="s">
        <v>1019</v>
      </c>
    </row>
    <row r="5" spans="3:15" x14ac:dyDescent="0.2">
      <c r="C5" s="318"/>
      <c r="D5" s="321"/>
      <c r="E5" s="325"/>
      <c r="F5" s="326"/>
      <c r="G5" s="326"/>
      <c r="H5" s="328"/>
      <c r="I5" s="330"/>
      <c r="J5" s="325" t="s">
        <v>1018</v>
      </c>
      <c r="K5" s="326"/>
      <c r="L5" s="326" t="s">
        <v>1017</v>
      </c>
      <c r="M5" s="328"/>
      <c r="N5" s="176" t="s">
        <v>1016</v>
      </c>
      <c r="O5" s="333"/>
    </row>
    <row r="6" spans="3:15" ht="63.75" customHeight="1" thickBot="1" x14ac:dyDescent="0.25">
      <c r="C6" s="319"/>
      <c r="D6" s="322"/>
      <c r="E6" s="138" t="s">
        <v>1015</v>
      </c>
      <c r="F6" s="137" t="s">
        <v>1014</v>
      </c>
      <c r="G6" s="137" t="s">
        <v>1015</v>
      </c>
      <c r="H6" s="136" t="s">
        <v>1014</v>
      </c>
      <c r="I6" s="331"/>
      <c r="J6" s="138" t="s">
        <v>1015</v>
      </c>
      <c r="K6" s="137" t="s">
        <v>1014</v>
      </c>
      <c r="L6" s="137" t="s">
        <v>1015</v>
      </c>
      <c r="M6" s="136" t="s">
        <v>1014</v>
      </c>
      <c r="N6" s="177"/>
      <c r="O6" s="334"/>
    </row>
    <row r="7" spans="3:15" ht="28.5" customHeight="1" x14ac:dyDescent="0.2">
      <c r="C7" s="125" t="s">
        <v>1007</v>
      </c>
      <c r="D7" s="305" t="s">
        <v>1013</v>
      </c>
      <c r="E7" s="134">
        <v>1</v>
      </c>
      <c r="F7" s="133">
        <v>1</v>
      </c>
      <c r="G7" s="135">
        <v>2</v>
      </c>
      <c r="H7" s="132">
        <v>1</v>
      </c>
      <c r="I7" s="305" t="s">
        <v>1012</v>
      </c>
      <c r="J7" s="134">
        <v>1</v>
      </c>
      <c r="K7" s="133">
        <v>1</v>
      </c>
      <c r="L7" s="135">
        <v>2</v>
      </c>
      <c r="M7" s="132">
        <v>1</v>
      </c>
      <c r="N7" s="178" t="s">
        <v>1005</v>
      </c>
      <c r="O7" s="174" t="s">
        <v>1011</v>
      </c>
    </row>
    <row r="8" spans="3:15" ht="28.5" customHeight="1" x14ac:dyDescent="0.2">
      <c r="C8" s="124" t="s">
        <v>1003</v>
      </c>
      <c r="D8" s="306"/>
      <c r="E8" s="131">
        <v>2</v>
      </c>
      <c r="F8" s="130">
        <v>4</v>
      </c>
      <c r="G8" s="130">
        <v>2</v>
      </c>
      <c r="H8" s="129">
        <v>4</v>
      </c>
      <c r="I8" s="306"/>
      <c r="J8" s="131">
        <v>2</v>
      </c>
      <c r="K8" s="130">
        <v>4</v>
      </c>
      <c r="L8" s="130">
        <v>2</v>
      </c>
      <c r="M8" s="129">
        <v>4</v>
      </c>
      <c r="N8" s="179">
        <v>0</v>
      </c>
      <c r="O8" s="184"/>
    </row>
    <row r="9" spans="3:15" ht="28.5" customHeight="1" x14ac:dyDescent="0.2">
      <c r="C9" s="124" t="s">
        <v>1002</v>
      </c>
      <c r="D9" s="306"/>
      <c r="E9" s="131">
        <v>2</v>
      </c>
      <c r="F9" s="130">
        <v>4</v>
      </c>
      <c r="G9" s="130">
        <v>2</v>
      </c>
      <c r="H9" s="129">
        <v>4</v>
      </c>
      <c r="I9" s="306"/>
      <c r="J9" s="131">
        <v>2</v>
      </c>
      <c r="K9" s="130">
        <v>4</v>
      </c>
      <c r="L9" s="130">
        <v>2</v>
      </c>
      <c r="M9" s="129">
        <v>4</v>
      </c>
      <c r="N9" s="179">
        <v>0</v>
      </c>
      <c r="O9" s="184"/>
    </row>
    <row r="10" spans="3:15" ht="28.5" customHeight="1" x14ac:dyDescent="0.2">
      <c r="C10" s="139" t="s">
        <v>1001</v>
      </c>
      <c r="D10" s="306"/>
      <c r="E10" s="311">
        <v>1</v>
      </c>
      <c r="F10" s="313">
        <v>1</v>
      </c>
      <c r="G10" s="313">
        <v>1</v>
      </c>
      <c r="H10" s="315">
        <v>1</v>
      </c>
      <c r="I10" s="306"/>
      <c r="J10" s="311">
        <v>1</v>
      </c>
      <c r="K10" s="313">
        <v>1</v>
      </c>
      <c r="L10" s="313">
        <v>1</v>
      </c>
      <c r="M10" s="315">
        <v>1</v>
      </c>
      <c r="N10" s="348">
        <v>0</v>
      </c>
      <c r="O10" s="350" t="s">
        <v>1010</v>
      </c>
    </row>
    <row r="11" spans="3:15" ht="28.5" customHeight="1" thickBot="1" x14ac:dyDescent="0.25">
      <c r="C11" s="123" t="s">
        <v>1026</v>
      </c>
      <c r="D11" s="307"/>
      <c r="E11" s="312"/>
      <c r="F11" s="314"/>
      <c r="G11" s="314"/>
      <c r="H11" s="316"/>
      <c r="I11" s="307"/>
      <c r="J11" s="312"/>
      <c r="K11" s="314"/>
      <c r="L11" s="314"/>
      <c r="M11" s="316"/>
      <c r="N11" s="349"/>
      <c r="O11" s="351"/>
    </row>
    <row r="12" spans="3:15" ht="28.5" customHeight="1" x14ac:dyDescent="0.2">
      <c r="C12" s="125" t="s">
        <v>1007</v>
      </c>
      <c r="D12" s="305" t="s">
        <v>1009</v>
      </c>
      <c r="E12" s="134">
        <v>2</v>
      </c>
      <c r="F12" s="133">
        <v>1</v>
      </c>
      <c r="G12" s="133">
        <v>2</v>
      </c>
      <c r="H12" s="132">
        <v>1</v>
      </c>
      <c r="I12" s="308" t="s">
        <v>1027</v>
      </c>
      <c r="J12" s="134">
        <v>2</v>
      </c>
      <c r="K12" s="133">
        <v>1</v>
      </c>
      <c r="L12" s="133">
        <v>2</v>
      </c>
      <c r="M12" s="132">
        <v>1</v>
      </c>
      <c r="N12" s="180">
        <v>0</v>
      </c>
      <c r="O12" s="185"/>
    </row>
    <row r="13" spans="3:15" ht="28.5" customHeight="1" x14ac:dyDescent="0.2">
      <c r="C13" s="124" t="s">
        <v>1003</v>
      </c>
      <c r="D13" s="306"/>
      <c r="E13" s="131">
        <v>2</v>
      </c>
      <c r="F13" s="130">
        <v>4</v>
      </c>
      <c r="G13" s="130">
        <v>2</v>
      </c>
      <c r="H13" s="129">
        <v>4</v>
      </c>
      <c r="I13" s="309"/>
      <c r="J13" s="131">
        <v>2</v>
      </c>
      <c r="K13" s="130">
        <v>4</v>
      </c>
      <c r="L13" s="130">
        <v>2</v>
      </c>
      <c r="M13" s="129">
        <v>4</v>
      </c>
      <c r="N13" s="179">
        <v>0</v>
      </c>
      <c r="O13" s="184"/>
    </row>
    <row r="14" spans="3:15" ht="28.5" customHeight="1" x14ac:dyDescent="0.2">
      <c r="C14" s="124" t="s">
        <v>1002</v>
      </c>
      <c r="D14" s="306"/>
      <c r="E14" s="131">
        <v>2</v>
      </c>
      <c r="F14" s="130">
        <v>4</v>
      </c>
      <c r="G14" s="130">
        <v>2</v>
      </c>
      <c r="H14" s="129">
        <v>4</v>
      </c>
      <c r="I14" s="309"/>
      <c r="J14" s="131">
        <v>2</v>
      </c>
      <c r="K14" s="130">
        <v>4</v>
      </c>
      <c r="L14" s="130">
        <v>2</v>
      </c>
      <c r="M14" s="129">
        <v>4</v>
      </c>
      <c r="N14" s="179">
        <v>0</v>
      </c>
      <c r="O14" s="184"/>
    </row>
    <row r="15" spans="3:15" ht="28.5" customHeight="1" x14ac:dyDescent="0.2">
      <c r="C15" s="139" t="s">
        <v>1001</v>
      </c>
      <c r="D15" s="306"/>
      <c r="E15" s="140">
        <v>2</v>
      </c>
      <c r="F15" s="141">
        <v>1</v>
      </c>
      <c r="G15" s="142">
        <v>1</v>
      </c>
      <c r="H15" s="143">
        <v>1</v>
      </c>
      <c r="I15" s="309"/>
      <c r="J15" s="140">
        <v>2</v>
      </c>
      <c r="K15" s="141">
        <v>1</v>
      </c>
      <c r="L15" s="142">
        <v>1</v>
      </c>
      <c r="M15" s="143">
        <v>1</v>
      </c>
      <c r="N15" s="181" t="s">
        <v>1008</v>
      </c>
      <c r="O15" s="186"/>
    </row>
    <row r="16" spans="3:15" ht="28.5" customHeight="1" thickBot="1" x14ac:dyDescent="0.25">
      <c r="C16" s="123" t="s">
        <v>1026</v>
      </c>
      <c r="D16" s="307"/>
      <c r="E16" s="128">
        <v>1</v>
      </c>
      <c r="F16" s="127">
        <v>1</v>
      </c>
      <c r="G16" s="127">
        <v>1</v>
      </c>
      <c r="H16" s="126">
        <v>1</v>
      </c>
      <c r="I16" s="310"/>
      <c r="J16" s="128">
        <v>1</v>
      </c>
      <c r="K16" s="127">
        <v>1</v>
      </c>
      <c r="L16" s="127">
        <v>1</v>
      </c>
      <c r="M16" s="126">
        <v>1</v>
      </c>
      <c r="N16" s="182"/>
      <c r="O16" s="187" t="s">
        <v>1031</v>
      </c>
    </row>
    <row r="17" spans="3:15" ht="28.5" customHeight="1" x14ac:dyDescent="0.2">
      <c r="C17" s="125" t="s">
        <v>1007</v>
      </c>
      <c r="D17" s="305" t="s">
        <v>1006</v>
      </c>
      <c r="E17" s="336">
        <v>0</v>
      </c>
      <c r="F17" s="339">
        <v>0</v>
      </c>
      <c r="G17" s="342">
        <v>1</v>
      </c>
      <c r="H17" s="345">
        <v>1</v>
      </c>
      <c r="I17" s="305" t="s">
        <v>1028</v>
      </c>
      <c r="J17" s="336">
        <v>0</v>
      </c>
      <c r="K17" s="339">
        <v>0</v>
      </c>
      <c r="L17" s="342">
        <v>1</v>
      </c>
      <c r="M17" s="345">
        <v>1</v>
      </c>
      <c r="N17" s="352" t="s">
        <v>1005</v>
      </c>
      <c r="O17" s="332" t="s">
        <v>1004</v>
      </c>
    </row>
    <row r="18" spans="3:15" ht="28.5" customHeight="1" x14ac:dyDescent="0.2">
      <c r="C18" s="124" t="s">
        <v>1003</v>
      </c>
      <c r="D18" s="306"/>
      <c r="E18" s="337"/>
      <c r="F18" s="340"/>
      <c r="G18" s="343"/>
      <c r="H18" s="346"/>
      <c r="I18" s="306"/>
      <c r="J18" s="337"/>
      <c r="K18" s="340"/>
      <c r="L18" s="343"/>
      <c r="M18" s="346"/>
      <c r="N18" s="353"/>
      <c r="O18" s="333"/>
    </row>
    <row r="19" spans="3:15" ht="28.5" customHeight="1" x14ac:dyDescent="0.2">
      <c r="C19" s="124" t="s">
        <v>1002</v>
      </c>
      <c r="D19" s="306"/>
      <c r="E19" s="338"/>
      <c r="F19" s="341"/>
      <c r="G19" s="344"/>
      <c r="H19" s="347"/>
      <c r="I19" s="306"/>
      <c r="J19" s="338"/>
      <c r="K19" s="341"/>
      <c r="L19" s="344"/>
      <c r="M19" s="347"/>
      <c r="N19" s="353"/>
      <c r="O19" s="333"/>
    </row>
    <row r="20" spans="3:15" ht="28.5" customHeight="1" x14ac:dyDescent="0.2">
      <c r="C20" s="139" t="s">
        <v>1001</v>
      </c>
      <c r="D20" s="306"/>
      <c r="E20" s="140">
        <v>0</v>
      </c>
      <c r="F20" s="141">
        <v>0</v>
      </c>
      <c r="G20" s="141">
        <v>0</v>
      </c>
      <c r="H20" s="143">
        <v>0</v>
      </c>
      <c r="I20" s="306"/>
      <c r="J20" s="140">
        <v>0</v>
      </c>
      <c r="K20" s="141">
        <v>0</v>
      </c>
      <c r="L20" s="141">
        <v>0</v>
      </c>
      <c r="M20" s="143">
        <v>0</v>
      </c>
      <c r="N20" s="183">
        <v>0</v>
      </c>
      <c r="O20" s="335"/>
    </row>
    <row r="21" spans="3:15" ht="28.5" customHeight="1" thickBot="1" x14ac:dyDescent="0.25">
      <c r="C21" s="123" t="s">
        <v>1026</v>
      </c>
      <c r="D21" s="307"/>
      <c r="E21" s="128">
        <v>0</v>
      </c>
      <c r="F21" s="127">
        <v>0</v>
      </c>
      <c r="G21" s="127">
        <v>0</v>
      </c>
      <c r="H21" s="126">
        <v>0</v>
      </c>
      <c r="I21" s="307"/>
      <c r="J21" s="128">
        <v>0</v>
      </c>
      <c r="K21" s="127">
        <v>0</v>
      </c>
      <c r="L21" s="127">
        <v>0</v>
      </c>
      <c r="M21" s="126">
        <v>0</v>
      </c>
      <c r="N21" s="182">
        <v>0</v>
      </c>
      <c r="O21" s="187"/>
    </row>
    <row r="22" spans="3:15" ht="13.5" thickBot="1" x14ac:dyDescent="0.25">
      <c r="C22" s="121"/>
      <c r="D22" s="122">
        <v>141</v>
      </c>
      <c r="E22" s="118"/>
      <c r="F22" s="118"/>
      <c r="G22" s="118"/>
      <c r="H22" s="118"/>
      <c r="I22" s="122">
        <v>108</v>
      </c>
      <c r="J22" s="118"/>
      <c r="K22" s="118"/>
      <c r="L22" s="118"/>
      <c r="M22" s="118"/>
      <c r="N22" s="119"/>
      <c r="O22" s="118"/>
    </row>
    <row r="23" spans="3:15" x14ac:dyDescent="0.2">
      <c r="C23" s="121"/>
      <c r="D23" s="121"/>
      <c r="E23" s="118"/>
      <c r="F23" s="118"/>
      <c r="G23" s="118"/>
      <c r="H23" s="118"/>
      <c r="I23" s="120"/>
      <c r="J23" s="118"/>
      <c r="K23" s="118"/>
      <c r="L23" s="118"/>
      <c r="M23" s="118"/>
      <c r="N23" s="119"/>
      <c r="O23" s="118"/>
    </row>
    <row r="24" spans="3:15" x14ac:dyDescent="0.2">
      <c r="C24" s="121"/>
      <c r="D24" s="118"/>
      <c r="E24" s="118"/>
      <c r="F24" s="118"/>
      <c r="G24" s="118"/>
      <c r="H24" s="118"/>
      <c r="I24" s="120"/>
      <c r="J24" s="118"/>
      <c r="K24" s="118"/>
      <c r="L24" s="118"/>
      <c r="M24" s="118"/>
      <c r="N24" s="119"/>
      <c r="O24" s="118"/>
    </row>
    <row r="26" spans="3:15" x14ac:dyDescent="0.2">
      <c r="D26" s="116">
        <f>48+42+51</f>
        <v>141</v>
      </c>
      <c r="I26" s="116">
        <f>47+48+13</f>
        <v>108</v>
      </c>
    </row>
  </sheetData>
  <mergeCells count="36">
    <mergeCell ref="O17:O20"/>
    <mergeCell ref="K10:K11"/>
    <mergeCell ref="E17:E19"/>
    <mergeCell ref="F17:F19"/>
    <mergeCell ref="G17:G19"/>
    <mergeCell ref="H17:H19"/>
    <mergeCell ref="L10:L11"/>
    <mergeCell ref="M10:M11"/>
    <mergeCell ref="N10:N11"/>
    <mergeCell ref="O10:O11"/>
    <mergeCell ref="J10:J11"/>
    <mergeCell ref="J17:J19"/>
    <mergeCell ref="K17:K19"/>
    <mergeCell ref="L17:L19"/>
    <mergeCell ref="M17:M19"/>
    <mergeCell ref="N17:N19"/>
    <mergeCell ref="J4:K4"/>
    <mergeCell ref="L4:M4"/>
    <mergeCell ref="O4:O6"/>
    <mergeCell ref="J5:K5"/>
    <mergeCell ref="L5:M5"/>
    <mergeCell ref="C4:C6"/>
    <mergeCell ref="D4:D6"/>
    <mergeCell ref="E4:F5"/>
    <mergeCell ref="G4:H5"/>
    <mergeCell ref="I4:I6"/>
    <mergeCell ref="D7:D11"/>
    <mergeCell ref="D12:D16"/>
    <mergeCell ref="D17:D21"/>
    <mergeCell ref="I7:I11"/>
    <mergeCell ref="I12:I16"/>
    <mergeCell ref="I17:I21"/>
    <mergeCell ref="E10:E11"/>
    <mergeCell ref="F10:F11"/>
    <mergeCell ref="G10:G11"/>
    <mergeCell ref="H10:H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workbookViewId="0">
      <selection activeCell="E55" sqref="E55"/>
    </sheetView>
  </sheetViews>
  <sheetFormatPr baseColWidth="10" defaultRowHeight="12.75" x14ac:dyDescent="0.2"/>
  <cols>
    <col min="1" max="1" width="133.140625" customWidth="1"/>
    <col min="4" max="4" width="9.28515625" customWidth="1"/>
    <col min="5" max="5" width="12.7109375" customWidth="1"/>
    <col min="7" max="7" width="14.140625" customWidth="1"/>
    <col min="9" max="9" width="75.85546875" customWidth="1"/>
  </cols>
  <sheetData>
    <row r="1" spans="1:9" ht="13.5" thickBot="1" x14ac:dyDescent="0.25"/>
    <row r="2" spans="1:9" ht="13.5" thickBot="1" x14ac:dyDescent="0.25">
      <c r="A2" s="20" t="s">
        <v>697</v>
      </c>
    </row>
    <row r="4" spans="1:9" s="6" customFormat="1" ht="42" customHeight="1" x14ac:dyDescent="0.2">
      <c r="A4" s="5" t="s">
        <v>476</v>
      </c>
      <c r="B4" s="5" t="s">
        <v>475</v>
      </c>
      <c r="C4" s="5" t="s">
        <v>477</v>
      </c>
      <c r="D4" s="5" t="s">
        <v>474</v>
      </c>
      <c r="E4" s="5" t="s">
        <v>478</v>
      </c>
      <c r="F4" s="5" t="s">
        <v>479</v>
      </c>
      <c r="G4" s="5" t="s">
        <v>480</v>
      </c>
      <c r="I4" s="6" t="s">
        <v>601</v>
      </c>
    </row>
    <row r="5" spans="1:9" ht="17.25" customHeight="1" x14ac:dyDescent="0.2">
      <c r="A5" s="7" t="s">
        <v>481</v>
      </c>
      <c r="B5" s="8" t="s">
        <v>482</v>
      </c>
      <c r="C5" s="8">
        <v>1</v>
      </c>
      <c r="D5" s="18">
        <v>0</v>
      </c>
      <c r="E5" s="8">
        <v>1</v>
      </c>
      <c r="F5" s="8">
        <v>1</v>
      </c>
      <c r="G5" s="8">
        <v>1</v>
      </c>
    </row>
    <row r="6" spans="1:9" ht="17.25" customHeight="1" x14ac:dyDescent="0.2">
      <c r="A6" s="7" t="s">
        <v>483</v>
      </c>
      <c r="B6" s="8" t="s">
        <v>484</v>
      </c>
      <c r="C6" s="8">
        <v>1</v>
      </c>
      <c r="D6" s="18">
        <v>0</v>
      </c>
      <c r="E6" s="18">
        <v>0</v>
      </c>
      <c r="F6" s="18">
        <v>0</v>
      </c>
      <c r="G6" s="8">
        <v>1</v>
      </c>
    </row>
    <row r="7" spans="1:9" ht="17.25" customHeight="1" x14ac:dyDescent="0.2">
      <c r="A7" s="7" t="s">
        <v>485</v>
      </c>
      <c r="B7" s="8" t="s">
        <v>486</v>
      </c>
      <c r="C7" s="8">
        <v>1</v>
      </c>
      <c r="D7" s="8">
        <v>1</v>
      </c>
      <c r="E7" s="8">
        <v>1</v>
      </c>
      <c r="F7" s="8">
        <v>1</v>
      </c>
      <c r="G7" s="8">
        <v>1</v>
      </c>
    </row>
    <row r="8" spans="1:9" ht="17.25" customHeight="1" x14ac:dyDescent="0.2">
      <c r="A8" s="7" t="s">
        <v>487</v>
      </c>
      <c r="B8" s="8" t="s">
        <v>488</v>
      </c>
      <c r="C8" s="8">
        <v>1</v>
      </c>
      <c r="D8" s="8">
        <v>1</v>
      </c>
      <c r="E8" s="8">
        <v>1</v>
      </c>
      <c r="F8" s="8">
        <v>1</v>
      </c>
      <c r="G8" s="8">
        <v>1</v>
      </c>
    </row>
    <row r="9" spans="1:9" ht="17.25" customHeight="1" x14ac:dyDescent="0.2">
      <c r="A9" s="7" t="s">
        <v>489</v>
      </c>
      <c r="B9" s="8" t="s">
        <v>254</v>
      </c>
      <c r="C9" s="8">
        <v>1</v>
      </c>
      <c r="D9" s="8">
        <v>1</v>
      </c>
      <c r="E9" s="8">
        <v>1</v>
      </c>
      <c r="F9" s="8">
        <v>1</v>
      </c>
      <c r="G9" s="8">
        <v>1</v>
      </c>
    </row>
    <row r="10" spans="1:9" ht="17.25" customHeight="1" x14ac:dyDescent="0.2">
      <c r="A10" s="7" t="s">
        <v>490</v>
      </c>
      <c r="B10" s="8" t="s">
        <v>313</v>
      </c>
      <c r="C10" s="8">
        <v>1</v>
      </c>
      <c r="D10" s="8">
        <v>1</v>
      </c>
      <c r="E10" s="8">
        <v>1</v>
      </c>
      <c r="F10" s="8">
        <v>1</v>
      </c>
      <c r="G10" s="8">
        <v>1</v>
      </c>
    </row>
    <row r="11" spans="1:9" ht="17.25" customHeight="1" x14ac:dyDescent="0.2">
      <c r="A11" s="7" t="s">
        <v>491</v>
      </c>
      <c r="B11" s="8" t="s">
        <v>39</v>
      </c>
      <c r="C11" s="8">
        <v>1</v>
      </c>
      <c r="D11" s="8">
        <v>1</v>
      </c>
      <c r="E11" s="18">
        <v>0</v>
      </c>
      <c r="F11" s="18">
        <v>0</v>
      </c>
      <c r="G11" s="8">
        <v>1</v>
      </c>
    </row>
    <row r="12" spans="1:9" ht="17.25" customHeight="1" x14ac:dyDescent="0.2">
      <c r="A12" s="7" t="s">
        <v>492</v>
      </c>
      <c r="B12" s="8" t="s">
        <v>493</v>
      </c>
      <c r="C12" s="8">
        <v>1</v>
      </c>
      <c r="D12" s="8">
        <v>1</v>
      </c>
      <c r="E12" s="8">
        <v>1</v>
      </c>
      <c r="F12" s="8">
        <v>1</v>
      </c>
      <c r="G12" s="8">
        <v>1</v>
      </c>
    </row>
    <row r="13" spans="1:9" ht="17.25" customHeight="1" x14ac:dyDescent="0.2">
      <c r="A13" s="7" t="s">
        <v>494</v>
      </c>
      <c r="B13" s="8" t="s">
        <v>495</v>
      </c>
      <c r="C13" s="8">
        <v>1</v>
      </c>
      <c r="D13" s="8">
        <v>1</v>
      </c>
      <c r="E13" s="8">
        <v>1</v>
      </c>
      <c r="F13" s="8">
        <v>1</v>
      </c>
      <c r="G13" s="8">
        <v>1</v>
      </c>
    </row>
    <row r="14" spans="1:9" ht="17.25" customHeight="1" x14ac:dyDescent="0.2">
      <c r="A14" s="7" t="s">
        <v>496</v>
      </c>
      <c r="B14" s="8" t="s">
        <v>497</v>
      </c>
      <c r="C14" s="8">
        <v>1</v>
      </c>
      <c r="D14" s="8">
        <v>1</v>
      </c>
      <c r="E14" s="8">
        <v>1</v>
      </c>
      <c r="F14" s="8">
        <v>1</v>
      </c>
      <c r="G14" s="8">
        <v>1</v>
      </c>
    </row>
    <row r="15" spans="1:9" ht="17.25" customHeight="1" x14ac:dyDescent="0.2">
      <c r="A15" s="7" t="s">
        <v>498</v>
      </c>
      <c r="B15" s="8" t="s">
        <v>499</v>
      </c>
      <c r="C15" s="8">
        <v>1</v>
      </c>
      <c r="D15" s="8">
        <v>1</v>
      </c>
      <c r="E15" s="8">
        <v>1</v>
      </c>
      <c r="F15" s="8">
        <v>1</v>
      </c>
      <c r="G15" s="8">
        <v>1</v>
      </c>
    </row>
    <row r="16" spans="1:9" ht="17.25" customHeight="1" x14ac:dyDescent="0.2">
      <c r="A16" s="7" t="s">
        <v>500</v>
      </c>
      <c r="B16" s="8" t="s">
        <v>268</v>
      </c>
      <c r="C16" s="8">
        <v>1</v>
      </c>
      <c r="D16" s="8">
        <v>1</v>
      </c>
      <c r="E16" s="8">
        <v>1</v>
      </c>
      <c r="F16" s="8">
        <v>1</v>
      </c>
      <c r="G16" s="8">
        <v>1</v>
      </c>
    </row>
    <row r="17" spans="1:9" ht="17.25" customHeight="1" x14ac:dyDescent="0.2">
      <c r="A17" s="7" t="s">
        <v>501</v>
      </c>
      <c r="B17" s="8" t="s">
        <v>502</v>
      </c>
      <c r="C17" s="8">
        <v>1</v>
      </c>
      <c r="D17" s="8">
        <v>1</v>
      </c>
      <c r="E17" s="19" t="s">
        <v>602</v>
      </c>
      <c r="F17" s="18">
        <v>0</v>
      </c>
      <c r="G17" s="8">
        <v>1</v>
      </c>
      <c r="I17" t="s">
        <v>603</v>
      </c>
    </row>
    <row r="18" spans="1:9" ht="17.25" customHeight="1" x14ac:dyDescent="0.2">
      <c r="A18" s="7" t="s">
        <v>503</v>
      </c>
      <c r="B18" s="8" t="s">
        <v>504</v>
      </c>
      <c r="C18" s="8">
        <v>1</v>
      </c>
      <c r="D18" s="18">
        <v>0</v>
      </c>
      <c r="E18" s="18">
        <v>0</v>
      </c>
      <c r="F18" s="18">
        <v>0</v>
      </c>
      <c r="G18" s="8">
        <v>1</v>
      </c>
    </row>
    <row r="19" spans="1:9" ht="17.25" customHeight="1" x14ac:dyDescent="0.2">
      <c r="A19" s="7" t="s">
        <v>505</v>
      </c>
      <c r="B19" s="8" t="s">
        <v>506</v>
      </c>
      <c r="C19" s="8">
        <v>1</v>
      </c>
      <c r="D19" s="8">
        <v>1</v>
      </c>
      <c r="E19" s="18">
        <v>0</v>
      </c>
      <c r="F19" s="18">
        <v>0</v>
      </c>
      <c r="G19" s="8">
        <v>1</v>
      </c>
    </row>
    <row r="20" spans="1:9" ht="17.25" customHeight="1" x14ac:dyDescent="0.2">
      <c r="A20" s="7" t="s">
        <v>507</v>
      </c>
      <c r="B20" s="8" t="s">
        <v>508</v>
      </c>
      <c r="C20" s="8">
        <v>1</v>
      </c>
      <c r="D20" s="8">
        <v>1</v>
      </c>
      <c r="E20" s="18">
        <v>0</v>
      </c>
      <c r="F20" s="18">
        <v>0</v>
      </c>
      <c r="G20" s="8">
        <v>1</v>
      </c>
    </row>
    <row r="21" spans="1:9" ht="17.25" customHeight="1" x14ac:dyDescent="0.2">
      <c r="A21" s="7" t="s">
        <v>509</v>
      </c>
      <c r="B21" s="8" t="s">
        <v>19</v>
      </c>
      <c r="C21" s="8">
        <v>1</v>
      </c>
      <c r="D21" s="8">
        <v>1</v>
      </c>
      <c r="E21" s="18">
        <v>0</v>
      </c>
      <c r="F21" s="18">
        <v>0</v>
      </c>
      <c r="G21" s="8">
        <v>1</v>
      </c>
    </row>
    <row r="22" spans="1:9" ht="17.25" customHeight="1" x14ac:dyDescent="0.2">
      <c r="A22" s="7" t="s">
        <v>510</v>
      </c>
      <c r="B22" s="8" t="s">
        <v>26</v>
      </c>
      <c r="C22" s="8">
        <v>1</v>
      </c>
      <c r="D22" s="8">
        <v>1</v>
      </c>
      <c r="E22" s="18">
        <v>0</v>
      </c>
      <c r="F22" s="18">
        <v>0</v>
      </c>
      <c r="G22" s="8">
        <v>1</v>
      </c>
    </row>
    <row r="23" spans="1:9" ht="17.25" customHeight="1" x14ac:dyDescent="0.2">
      <c r="A23" s="7" t="s">
        <v>511</v>
      </c>
      <c r="B23" s="8" t="s">
        <v>512</v>
      </c>
      <c r="C23" s="8">
        <v>1</v>
      </c>
      <c r="D23" s="8">
        <v>1</v>
      </c>
      <c r="E23" s="18">
        <v>0</v>
      </c>
      <c r="F23" s="18">
        <v>0</v>
      </c>
      <c r="G23" s="8">
        <v>1</v>
      </c>
    </row>
    <row r="24" spans="1:9" ht="17.25" customHeight="1" x14ac:dyDescent="0.2">
      <c r="A24" s="7" t="s">
        <v>513</v>
      </c>
      <c r="B24" s="8" t="s">
        <v>514</v>
      </c>
      <c r="C24" s="8">
        <v>1</v>
      </c>
      <c r="D24" s="8">
        <v>1</v>
      </c>
      <c r="E24" s="18">
        <v>0</v>
      </c>
      <c r="F24" s="18">
        <v>0</v>
      </c>
      <c r="G24" s="8">
        <v>1</v>
      </c>
    </row>
    <row r="25" spans="1:9" ht="17.25" customHeight="1" x14ac:dyDescent="0.2">
      <c r="A25" s="7" t="s">
        <v>515</v>
      </c>
      <c r="B25" s="8" t="s">
        <v>45</v>
      </c>
      <c r="C25" s="8">
        <v>1</v>
      </c>
      <c r="D25" s="8">
        <v>1</v>
      </c>
      <c r="E25" s="8">
        <v>1</v>
      </c>
      <c r="F25" s="8">
        <v>1</v>
      </c>
      <c r="G25" s="8">
        <v>1</v>
      </c>
    </row>
    <row r="26" spans="1:9" ht="17.25" customHeight="1" x14ac:dyDescent="0.2">
      <c r="A26" s="7" t="s">
        <v>516</v>
      </c>
      <c r="B26" s="8" t="s">
        <v>70</v>
      </c>
      <c r="C26" s="8">
        <v>1</v>
      </c>
      <c r="D26" s="8">
        <v>1</v>
      </c>
      <c r="E26" s="8">
        <v>1</v>
      </c>
      <c r="F26" s="8">
        <v>1</v>
      </c>
      <c r="G26" s="8">
        <v>1</v>
      </c>
    </row>
    <row r="27" spans="1:9" ht="17.25" customHeight="1" x14ac:dyDescent="0.2">
      <c r="A27" s="7" t="s">
        <v>517</v>
      </c>
      <c r="B27" s="8" t="s">
        <v>31</v>
      </c>
      <c r="C27" s="8">
        <v>1</v>
      </c>
      <c r="D27" s="8">
        <v>1</v>
      </c>
      <c r="E27" s="8">
        <v>1</v>
      </c>
      <c r="F27" s="8">
        <v>1</v>
      </c>
      <c r="G27" s="8">
        <v>1</v>
      </c>
    </row>
    <row r="28" spans="1:9" ht="17.25" customHeight="1" x14ac:dyDescent="0.2">
      <c r="A28" s="7" t="s">
        <v>518</v>
      </c>
      <c r="B28" s="8" t="s">
        <v>273</v>
      </c>
      <c r="C28" s="8">
        <v>1</v>
      </c>
      <c r="D28" s="8">
        <v>1</v>
      </c>
      <c r="E28" s="8">
        <v>1</v>
      </c>
      <c r="F28" s="8">
        <v>1</v>
      </c>
      <c r="G28" s="8">
        <v>1</v>
      </c>
    </row>
    <row r="29" spans="1:9" ht="17.25" customHeight="1" x14ac:dyDescent="0.2">
      <c r="A29" s="7" t="s">
        <v>519</v>
      </c>
      <c r="B29" s="8" t="s">
        <v>520</v>
      </c>
      <c r="C29" s="8">
        <v>1</v>
      </c>
      <c r="D29" s="8">
        <v>1</v>
      </c>
      <c r="E29" s="18">
        <v>0</v>
      </c>
      <c r="F29" s="18">
        <v>0</v>
      </c>
      <c r="G29" s="8">
        <v>1</v>
      </c>
    </row>
    <row r="30" spans="1:9" ht="17.25" customHeight="1" x14ac:dyDescent="0.2">
      <c r="A30" s="7" t="s">
        <v>521</v>
      </c>
      <c r="B30" s="8" t="s">
        <v>522</v>
      </c>
      <c r="C30" s="8">
        <v>1</v>
      </c>
      <c r="D30" s="8">
        <v>1</v>
      </c>
      <c r="E30" s="18">
        <v>0</v>
      </c>
      <c r="F30" s="18">
        <v>0</v>
      </c>
      <c r="G30" s="8">
        <v>1</v>
      </c>
    </row>
    <row r="31" spans="1:9" ht="17.25" customHeight="1" x14ac:dyDescent="0.2">
      <c r="A31" s="7" t="s">
        <v>523</v>
      </c>
      <c r="B31" s="8" t="s">
        <v>52</v>
      </c>
      <c r="C31" s="8">
        <v>1</v>
      </c>
      <c r="D31" s="18">
        <v>0</v>
      </c>
      <c r="E31" s="18">
        <v>0</v>
      </c>
      <c r="F31" s="18">
        <v>0</v>
      </c>
      <c r="G31" s="8">
        <v>1</v>
      </c>
    </row>
    <row r="32" spans="1:9" ht="17.25" customHeight="1" x14ac:dyDescent="0.2">
      <c r="A32" s="7" t="s">
        <v>524</v>
      </c>
      <c r="B32" s="8" t="s">
        <v>287</v>
      </c>
      <c r="C32" s="8">
        <v>1</v>
      </c>
      <c r="D32" s="8">
        <v>1</v>
      </c>
      <c r="E32" s="18">
        <v>0</v>
      </c>
      <c r="F32" s="18">
        <v>0</v>
      </c>
      <c r="G32" s="8">
        <v>1</v>
      </c>
    </row>
    <row r="33" spans="1:7" ht="17.25" customHeight="1" x14ac:dyDescent="0.2">
      <c r="A33" s="7" t="s">
        <v>525</v>
      </c>
      <c r="B33" s="8" t="s">
        <v>526</v>
      </c>
      <c r="C33" s="8">
        <v>1</v>
      </c>
      <c r="D33" s="8">
        <v>1</v>
      </c>
      <c r="E33" s="8">
        <v>1</v>
      </c>
      <c r="F33" s="8">
        <v>1</v>
      </c>
      <c r="G33" s="8">
        <v>1</v>
      </c>
    </row>
    <row r="34" spans="1:7" ht="17.25" customHeight="1" x14ac:dyDescent="0.2">
      <c r="A34" s="7" t="s">
        <v>527</v>
      </c>
      <c r="B34" s="8" t="s">
        <v>528</v>
      </c>
      <c r="C34" s="8">
        <v>1</v>
      </c>
      <c r="D34" s="8">
        <v>1</v>
      </c>
      <c r="E34" s="18">
        <v>0</v>
      </c>
      <c r="F34" s="18">
        <v>0</v>
      </c>
      <c r="G34" s="8">
        <v>1</v>
      </c>
    </row>
    <row r="35" spans="1:7" ht="17.25" customHeight="1" x14ac:dyDescent="0.2">
      <c r="A35" s="7" t="s">
        <v>529</v>
      </c>
      <c r="B35" s="8" t="s">
        <v>133</v>
      </c>
      <c r="C35" s="8">
        <v>1</v>
      </c>
      <c r="D35" s="8">
        <v>1</v>
      </c>
      <c r="E35" s="8">
        <v>1</v>
      </c>
      <c r="F35" s="8">
        <v>1</v>
      </c>
      <c r="G35" s="8">
        <v>1</v>
      </c>
    </row>
  </sheetData>
  <autoFilter ref="A4:G35"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87"/>
  <sheetViews>
    <sheetView topLeftCell="A7" zoomScale="80" zoomScaleNormal="80" workbookViewId="0">
      <selection activeCell="B13" sqref="B13"/>
    </sheetView>
  </sheetViews>
  <sheetFormatPr baseColWidth="10" defaultRowHeight="15" x14ac:dyDescent="0.25"/>
  <cols>
    <col min="1" max="1" width="100.5703125" style="42" customWidth="1"/>
    <col min="2" max="2" width="20.5703125" style="42" customWidth="1"/>
    <col min="3" max="7" width="14" style="42" customWidth="1"/>
    <col min="8" max="8" width="13.28515625" style="42" customWidth="1"/>
    <col min="9" max="16384" width="11.42578125" style="42"/>
  </cols>
  <sheetData>
    <row r="1" spans="1:8" ht="15" customHeight="1" x14ac:dyDescent="0.25">
      <c r="A1" s="357" t="s">
        <v>698</v>
      </c>
      <c r="B1" s="358"/>
      <c r="C1" s="361" t="s">
        <v>699</v>
      </c>
      <c r="D1" s="362"/>
      <c r="E1" s="362"/>
      <c r="F1" s="362"/>
      <c r="G1" s="363"/>
    </row>
    <row r="2" spans="1:8" ht="15.75" customHeight="1" thickBot="1" x14ac:dyDescent="0.3">
      <c r="A2" s="359"/>
      <c r="B2" s="360"/>
      <c r="C2" s="364" t="s">
        <v>700</v>
      </c>
      <c r="D2" s="365"/>
      <c r="E2" s="365"/>
      <c r="F2" s="365"/>
      <c r="G2" s="366"/>
    </row>
    <row r="3" spans="1:8" ht="21.75" thickBot="1" x14ac:dyDescent="0.3">
      <c r="A3" s="55"/>
      <c r="B3" s="55"/>
      <c r="C3" s="56"/>
      <c r="D3" s="63" t="s">
        <v>701</v>
      </c>
      <c r="E3" s="63">
        <v>1.2</v>
      </c>
      <c r="F3" s="63">
        <v>1.2</v>
      </c>
      <c r="G3" s="56"/>
      <c r="H3" s="56"/>
    </row>
    <row r="4" spans="1:8" ht="25.5" customHeight="1" thickBot="1" x14ac:dyDescent="0.3">
      <c r="A4" s="57" t="s">
        <v>476</v>
      </c>
      <c r="B4" s="62" t="s">
        <v>826</v>
      </c>
      <c r="C4" s="58" t="s">
        <v>477</v>
      </c>
      <c r="D4" s="59" t="s">
        <v>474</v>
      </c>
      <c r="E4" s="60" t="s">
        <v>530</v>
      </c>
      <c r="F4" s="60" t="s">
        <v>531</v>
      </c>
      <c r="G4" s="61" t="s">
        <v>480</v>
      </c>
    </row>
    <row r="5" spans="1:8" ht="15.75" x14ac:dyDescent="0.25">
      <c r="A5" s="45" t="s">
        <v>702</v>
      </c>
      <c r="B5" s="49" t="s">
        <v>703</v>
      </c>
      <c r="C5" s="90">
        <v>1</v>
      </c>
      <c r="D5" s="91">
        <v>0</v>
      </c>
      <c r="E5" s="91">
        <v>0</v>
      </c>
      <c r="F5" s="91">
        <v>0</v>
      </c>
      <c r="G5" s="92">
        <v>1</v>
      </c>
      <c r="H5" s="43"/>
    </row>
    <row r="6" spans="1:8" ht="15.75" x14ac:dyDescent="0.25">
      <c r="A6" s="46" t="s">
        <v>704</v>
      </c>
      <c r="B6" s="50" t="s">
        <v>705</v>
      </c>
      <c r="C6" s="93">
        <v>1</v>
      </c>
      <c r="D6" s="94">
        <v>0</v>
      </c>
      <c r="E6" s="94">
        <v>1</v>
      </c>
      <c r="F6" s="94">
        <v>1</v>
      </c>
      <c r="G6" s="95">
        <v>1</v>
      </c>
      <c r="H6" s="43"/>
    </row>
    <row r="7" spans="1:8" ht="15.75" x14ac:dyDescent="0.25">
      <c r="A7" s="46" t="s">
        <v>706</v>
      </c>
      <c r="B7" s="50" t="s">
        <v>707</v>
      </c>
      <c r="C7" s="93">
        <v>1</v>
      </c>
      <c r="D7" s="94">
        <v>0</v>
      </c>
      <c r="E7" s="94">
        <v>0</v>
      </c>
      <c r="F7" s="94">
        <v>0</v>
      </c>
      <c r="G7" s="95">
        <v>1</v>
      </c>
      <c r="H7" s="43"/>
    </row>
    <row r="8" spans="1:8" ht="15.75" x14ac:dyDescent="0.25">
      <c r="A8" s="46" t="s">
        <v>708</v>
      </c>
      <c r="B8" s="50" t="s">
        <v>662</v>
      </c>
      <c r="C8" s="93">
        <v>1</v>
      </c>
      <c r="D8" s="94">
        <v>1</v>
      </c>
      <c r="E8" s="94">
        <v>0</v>
      </c>
      <c r="F8" s="94">
        <v>0</v>
      </c>
      <c r="G8" s="95">
        <v>1</v>
      </c>
      <c r="H8" s="43"/>
    </row>
    <row r="9" spans="1:8" ht="15.75" x14ac:dyDescent="0.25">
      <c r="A9" s="46" t="s">
        <v>709</v>
      </c>
      <c r="B9" s="50" t="s">
        <v>710</v>
      </c>
      <c r="C9" s="93">
        <v>1</v>
      </c>
      <c r="D9" s="94">
        <v>1</v>
      </c>
      <c r="E9" s="94">
        <v>1</v>
      </c>
      <c r="F9" s="94">
        <v>1</v>
      </c>
      <c r="G9" s="95">
        <v>1</v>
      </c>
      <c r="H9" s="43"/>
    </row>
    <row r="10" spans="1:8" ht="15.75" x14ac:dyDescent="0.25">
      <c r="A10" s="46" t="s">
        <v>711</v>
      </c>
      <c r="B10" s="50" t="s">
        <v>688</v>
      </c>
      <c r="C10" s="93">
        <v>1</v>
      </c>
      <c r="D10" s="94">
        <v>1</v>
      </c>
      <c r="E10" s="94">
        <v>1</v>
      </c>
      <c r="F10" s="94">
        <v>1</v>
      </c>
      <c r="G10" s="95">
        <v>1</v>
      </c>
      <c r="H10" s="43"/>
    </row>
    <row r="11" spans="1:8" ht="15.75" x14ac:dyDescent="0.25">
      <c r="A11" s="46" t="s">
        <v>712</v>
      </c>
      <c r="B11" s="50" t="s">
        <v>681</v>
      </c>
      <c r="C11" s="93">
        <v>1</v>
      </c>
      <c r="D11" s="94">
        <v>1</v>
      </c>
      <c r="E11" s="94">
        <v>0</v>
      </c>
      <c r="F11" s="94">
        <v>0</v>
      </c>
      <c r="G11" s="95">
        <v>1</v>
      </c>
      <c r="H11" s="43"/>
    </row>
    <row r="12" spans="1:8" ht="15.75" x14ac:dyDescent="0.25">
      <c r="A12" s="46" t="s">
        <v>713</v>
      </c>
      <c r="B12" s="50" t="s">
        <v>691</v>
      </c>
      <c r="C12" s="93">
        <v>1</v>
      </c>
      <c r="D12" s="94">
        <v>1</v>
      </c>
      <c r="E12" s="94">
        <v>1</v>
      </c>
      <c r="F12" s="94">
        <v>1</v>
      </c>
      <c r="G12" s="95">
        <v>1</v>
      </c>
      <c r="H12" s="43"/>
    </row>
    <row r="13" spans="1:8" ht="15.75" x14ac:dyDescent="0.25">
      <c r="A13" s="46" t="s">
        <v>714</v>
      </c>
      <c r="B13" s="50" t="s">
        <v>689</v>
      </c>
      <c r="C13" s="93">
        <v>1</v>
      </c>
      <c r="D13" s="94">
        <v>1</v>
      </c>
      <c r="E13" s="94">
        <v>1</v>
      </c>
      <c r="F13" s="94">
        <v>1</v>
      </c>
      <c r="G13" s="95">
        <v>1</v>
      </c>
      <c r="H13" s="43"/>
    </row>
    <row r="14" spans="1:8" ht="15.75" x14ac:dyDescent="0.25">
      <c r="A14" s="46" t="s">
        <v>715</v>
      </c>
      <c r="B14" s="50" t="s">
        <v>687</v>
      </c>
      <c r="C14" s="93">
        <v>1</v>
      </c>
      <c r="D14" s="94">
        <v>1</v>
      </c>
      <c r="E14" s="94">
        <v>1</v>
      </c>
      <c r="F14" s="94">
        <v>1</v>
      </c>
      <c r="G14" s="95">
        <v>1</v>
      </c>
      <c r="H14" s="43"/>
    </row>
    <row r="15" spans="1:8" ht="15.75" x14ac:dyDescent="0.25">
      <c r="A15" s="46" t="s">
        <v>716</v>
      </c>
      <c r="B15" s="50" t="s">
        <v>682</v>
      </c>
      <c r="C15" s="93">
        <v>1</v>
      </c>
      <c r="D15" s="94">
        <v>1</v>
      </c>
      <c r="E15" s="94">
        <v>1</v>
      </c>
      <c r="F15" s="94">
        <v>1</v>
      </c>
      <c r="G15" s="95">
        <v>1</v>
      </c>
      <c r="H15" s="43"/>
    </row>
    <row r="16" spans="1:8" ht="15.75" x14ac:dyDescent="0.25">
      <c r="A16" s="46" t="s">
        <v>717</v>
      </c>
      <c r="B16" s="50" t="s">
        <v>718</v>
      </c>
      <c r="C16" s="93">
        <v>1</v>
      </c>
      <c r="D16" s="94">
        <v>1</v>
      </c>
      <c r="E16" s="94">
        <v>1</v>
      </c>
      <c r="F16" s="94">
        <v>1</v>
      </c>
      <c r="G16" s="95">
        <v>1</v>
      </c>
      <c r="H16" s="43"/>
    </row>
    <row r="17" spans="1:8" ht="15.75" x14ac:dyDescent="0.25">
      <c r="A17" s="46" t="s">
        <v>719</v>
      </c>
      <c r="B17" s="50" t="s">
        <v>720</v>
      </c>
      <c r="C17" s="93">
        <v>1</v>
      </c>
      <c r="D17" s="94">
        <v>1</v>
      </c>
      <c r="E17" s="94">
        <v>1</v>
      </c>
      <c r="F17" s="94">
        <v>1</v>
      </c>
      <c r="G17" s="95">
        <v>1</v>
      </c>
      <c r="H17" s="43"/>
    </row>
    <row r="18" spans="1:8" ht="15.75" x14ac:dyDescent="0.25">
      <c r="A18" s="46" t="s">
        <v>721</v>
      </c>
      <c r="B18" s="50" t="s">
        <v>722</v>
      </c>
      <c r="C18" s="93">
        <v>1</v>
      </c>
      <c r="D18" s="94">
        <v>1</v>
      </c>
      <c r="E18" s="94">
        <v>1</v>
      </c>
      <c r="F18" s="94">
        <v>1</v>
      </c>
      <c r="G18" s="95">
        <v>1</v>
      </c>
      <c r="H18" s="43"/>
    </row>
    <row r="19" spans="1:8" ht="15.75" x14ac:dyDescent="0.25">
      <c r="A19" s="46" t="s">
        <v>723</v>
      </c>
      <c r="B19" s="50" t="s">
        <v>724</v>
      </c>
      <c r="C19" s="93">
        <v>1</v>
      </c>
      <c r="D19" s="94">
        <v>1</v>
      </c>
      <c r="E19" s="94">
        <v>1</v>
      </c>
      <c r="F19" s="94">
        <v>1</v>
      </c>
      <c r="G19" s="95">
        <v>1</v>
      </c>
      <c r="H19" s="43"/>
    </row>
    <row r="20" spans="1:8" ht="15.75" x14ac:dyDescent="0.25">
      <c r="A20" s="46" t="s">
        <v>725</v>
      </c>
      <c r="B20" s="50" t="s">
        <v>690</v>
      </c>
      <c r="C20" s="93">
        <v>1</v>
      </c>
      <c r="D20" s="94">
        <v>1</v>
      </c>
      <c r="E20" s="94">
        <v>1</v>
      </c>
      <c r="F20" s="94">
        <v>1</v>
      </c>
      <c r="G20" s="95">
        <v>1</v>
      </c>
      <c r="H20" s="43" t="s">
        <v>825</v>
      </c>
    </row>
    <row r="21" spans="1:8" ht="15.75" x14ac:dyDescent="0.25">
      <c r="A21" s="46" t="s">
        <v>726</v>
      </c>
      <c r="B21" s="50" t="s">
        <v>727</v>
      </c>
      <c r="C21" s="93">
        <v>1</v>
      </c>
      <c r="D21" s="94">
        <v>1</v>
      </c>
      <c r="E21" s="94">
        <v>1</v>
      </c>
      <c r="F21" s="94">
        <v>1</v>
      </c>
      <c r="G21" s="95">
        <v>1</v>
      </c>
      <c r="H21" s="43"/>
    </row>
    <row r="22" spans="1:8" ht="15.75" x14ac:dyDescent="0.25">
      <c r="A22" s="46" t="s">
        <v>728</v>
      </c>
      <c r="B22" s="50" t="s">
        <v>729</v>
      </c>
      <c r="C22" s="93">
        <v>1</v>
      </c>
      <c r="D22" s="94">
        <v>1</v>
      </c>
      <c r="E22" s="94">
        <v>1</v>
      </c>
      <c r="F22" s="94">
        <v>1</v>
      </c>
      <c r="G22" s="95">
        <v>1</v>
      </c>
      <c r="H22" s="43"/>
    </row>
    <row r="23" spans="1:8" ht="15.75" x14ac:dyDescent="0.25">
      <c r="A23" s="46" t="s">
        <v>730</v>
      </c>
      <c r="B23" s="50" t="s">
        <v>683</v>
      </c>
      <c r="C23" s="93">
        <v>1</v>
      </c>
      <c r="D23" s="94">
        <v>1</v>
      </c>
      <c r="E23" s="94">
        <v>1</v>
      </c>
      <c r="F23" s="94">
        <v>1</v>
      </c>
      <c r="G23" s="95">
        <v>1</v>
      </c>
      <c r="H23" s="43"/>
    </row>
    <row r="24" spans="1:8" ht="15.75" x14ac:dyDescent="0.25">
      <c r="A24" s="46" t="s">
        <v>731</v>
      </c>
      <c r="B24" s="50" t="s">
        <v>732</v>
      </c>
      <c r="C24" s="93">
        <v>1</v>
      </c>
      <c r="D24" s="94">
        <v>1</v>
      </c>
      <c r="E24" s="94">
        <v>1</v>
      </c>
      <c r="F24" s="94">
        <v>1</v>
      </c>
      <c r="G24" s="95">
        <v>1</v>
      </c>
      <c r="H24" s="43"/>
    </row>
    <row r="25" spans="1:8" ht="15.75" x14ac:dyDescent="0.25">
      <c r="A25" s="46" t="s">
        <v>733</v>
      </c>
      <c r="B25" s="50" t="s">
        <v>734</v>
      </c>
      <c r="C25" s="93">
        <v>1</v>
      </c>
      <c r="D25" s="94">
        <v>1</v>
      </c>
      <c r="E25" s="94">
        <v>1</v>
      </c>
      <c r="F25" s="94">
        <v>1</v>
      </c>
      <c r="G25" s="95">
        <v>1</v>
      </c>
      <c r="H25" s="43"/>
    </row>
    <row r="26" spans="1:8" ht="15.75" x14ac:dyDescent="0.25">
      <c r="A26" s="46" t="s">
        <v>735</v>
      </c>
      <c r="B26" s="50" t="s">
        <v>736</v>
      </c>
      <c r="C26" s="93">
        <v>1</v>
      </c>
      <c r="D26" s="94">
        <v>1</v>
      </c>
      <c r="E26" s="94">
        <v>1</v>
      </c>
      <c r="F26" s="94">
        <v>1</v>
      </c>
      <c r="G26" s="95">
        <v>1</v>
      </c>
      <c r="H26" s="43"/>
    </row>
    <row r="27" spans="1:8" ht="15.75" x14ac:dyDescent="0.25">
      <c r="A27" s="46" t="s">
        <v>737</v>
      </c>
      <c r="B27" s="50" t="s">
        <v>738</v>
      </c>
      <c r="C27" s="93">
        <v>1</v>
      </c>
      <c r="D27" s="94">
        <v>1</v>
      </c>
      <c r="E27" s="94">
        <v>1</v>
      </c>
      <c r="F27" s="94">
        <v>1</v>
      </c>
      <c r="G27" s="95">
        <v>1</v>
      </c>
      <c r="H27" s="43"/>
    </row>
    <row r="28" spans="1:8" ht="16.5" thickBot="1" x14ac:dyDescent="0.3">
      <c r="A28" s="47" t="s">
        <v>739</v>
      </c>
      <c r="B28" s="51" t="s">
        <v>740</v>
      </c>
      <c r="C28" s="99">
        <v>0</v>
      </c>
      <c r="D28" s="100">
        <v>0</v>
      </c>
      <c r="E28" s="100">
        <v>0</v>
      </c>
      <c r="F28" s="100">
        <v>0</v>
      </c>
      <c r="G28" s="101">
        <v>1</v>
      </c>
      <c r="H28" s="43"/>
    </row>
    <row r="29" spans="1:8" ht="15.75" x14ac:dyDescent="0.25">
      <c r="A29" s="45" t="s">
        <v>741</v>
      </c>
      <c r="B29" s="49" t="s">
        <v>742</v>
      </c>
      <c r="C29" s="90">
        <v>1</v>
      </c>
      <c r="D29" s="91">
        <v>1</v>
      </c>
      <c r="E29" s="91">
        <v>0</v>
      </c>
      <c r="F29" s="91">
        <v>0</v>
      </c>
      <c r="G29" s="92">
        <v>1</v>
      </c>
      <c r="H29" s="43"/>
    </row>
    <row r="30" spans="1:8" ht="15.75" x14ac:dyDescent="0.25">
      <c r="A30" s="46" t="s">
        <v>743</v>
      </c>
      <c r="B30" s="50" t="s">
        <v>744</v>
      </c>
      <c r="C30" s="93">
        <v>1</v>
      </c>
      <c r="D30" s="94">
        <v>0</v>
      </c>
      <c r="E30" s="94">
        <v>0</v>
      </c>
      <c r="F30" s="94">
        <v>0</v>
      </c>
      <c r="G30" s="95">
        <v>1</v>
      </c>
      <c r="H30" s="43"/>
    </row>
    <row r="31" spans="1:8" ht="15.75" x14ac:dyDescent="0.25">
      <c r="A31" s="46" t="s">
        <v>745</v>
      </c>
      <c r="B31" s="50" t="s">
        <v>746</v>
      </c>
      <c r="C31" s="93">
        <v>1</v>
      </c>
      <c r="D31" s="94">
        <v>0</v>
      </c>
      <c r="E31" s="94">
        <v>0</v>
      </c>
      <c r="F31" s="94">
        <v>0</v>
      </c>
      <c r="G31" s="95">
        <v>1</v>
      </c>
      <c r="H31" s="43"/>
    </row>
    <row r="32" spans="1:8" ht="15.75" x14ac:dyDescent="0.25">
      <c r="A32" s="46" t="s">
        <v>747</v>
      </c>
      <c r="B32" s="50" t="s">
        <v>748</v>
      </c>
      <c r="C32" s="93">
        <v>1</v>
      </c>
      <c r="D32" s="94">
        <v>0</v>
      </c>
      <c r="E32" s="94">
        <v>0</v>
      </c>
      <c r="F32" s="94">
        <v>0</v>
      </c>
      <c r="G32" s="95">
        <v>1</v>
      </c>
      <c r="H32" s="43"/>
    </row>
    <row r="33" spans="1:8" ht="15.75" x14ac:dyDescent="0.25">
      <c r="A33" s="46" t="s">
        <v>749</v>
      </c>
      <c r="B33" s="50" t="s">
        <v>679</v>
      </c>
      <c r="C33" s="93">
        <v>1</v>
      </c>
      <c r="D33" s="94">
        <v>1</v>
      </c>
      <c r="E33" s="94">
        <v>0</v>
      </c>
      <c r="F33" s="94">
        <v>0</v>
      </c>
      <c r="G33" s="95">
        <v>1</v>
      </c>
      <c r="H33" s="43"/>
    </row>
    <row r="34" spans="1:8" ht="15.75" x14ac:dyDescent="0.25">
      <c r="A34" s="46" t="s">
        <v>750</v>
      </c>
      <c r="B34" s="50" t="s">
        <v>751</v>
      </c>
      <c r="C34" s="93">
        <v>1</v>
      </c>
      <c r="D34" s="94">
        <v>1</v>
      </c>
      <c r="E34" s="94">
        <v>0</v>
      </c>
      <c r="F34" s="94">
        <v>0</v>
      </c>
      <c r="G34" s="95">
        <v>1</v>
      </c>
      <c r="H34" s="43"/>
    </row>
    <row r="35" spans="1:8" ht="15.75" x14ac:dyDescent="0.25">
      <c r="A35" s="46" t="s">
        <v>752</v>
      </c>
      <c r="B35" s="50" t="s">
        <v>661</v>
      </c>
      <c r="C35" s="93">
        <v>1</v>
      </c>
      <c r="D35" s="94">
        <v>1</v>
      </c>
      <c r="E35" s="94">
        <v>0</v>
      </c>
      <c r="F35" s="94">
        <v>0</v>
      </c>
      <c r="G35" s="95">
        <v>1</v>
      </c>
      <c r="H35" s="43"/>
    </row>
    <row r="36" spans="1:8" ht="15.75" x14ac:dyDescent="0.25">
      <c r="A36" s="46" t="s">
        <v>753</v>
      </c>
      <c r="B36" s="50" t="s">
        <v>754</v>
      </c>
      <c r="C36" s="93">
        <v>1</v>
      </c>
      <c r="D36" s="94">
        <v>1</v>
      </c>
      <c r="E36" s="94">
        <v>0</v>
      </c>
      <c r="F36" s="94">
        <v>0</v>
      </c>
      <c r="G36" s="95">
        <v>1</v>
      </c>
      <c r="H36" s="43"/>
    </row>
    <row r="37" spans="1:8" ht="15.75" x14ac:dyDescent="0.25">
      <c r="A37" s="46" t="s">
        <v>755</v>
      </c>
      <c r="B37" s="50" t="s">
        <v>756</v>
      </c>
      <c r="C37" s="93">
        <v>1</v>
      </c>
      <c r="D37" s="94">
        <v>1</v>
      </c>
      <c r="E37" s="94">
        <v>0</v>
      </c>
      <c r="F37" s="94">
        <v>0</v>
      </c>
      <c r="G37" s="95">
        <v>1</v>
      </c>
      <c r="H37" s="43"/>
    </row>
    <row r="38" spans="1:8" ht="15.75" x14ac:dyDescent="0.25">
      <c r="A38" s="46" t="s">
        <v>757</v>
      </c>
      <c r="B38" s="50" t="s">
        <v>758</v>
      </c>
      <c r="C38" s="93">
        <v>1</v>
      </c>
      <c r="D38" s="94">
        <v>1</v>
      </c>
      <c r="E38" s="94">
        <v>0</v>
      </c>
      <c r="F38" s="94">
        <v>0</v>
      </c>
      <c r="G38" s="95">
        <v>1</v>
      </c>
      <c r="H38" s="43"/>
    </row>
    <row r="39" spans="1:8" ht="15.75" x14ac:dyDescent="0.25">
      <c r="A39" s="46" t="s">
        <v>759</v>
      </c>
      <c r="B39" s="50" t="s">
        <v>760</v>
      </c>
      <c r="C39" s="93">
        <v>1</v>
      </c>
      <c r="D39" s="94">
        <v>1</v>
      </c>
      <c r="E39" s="94">
        <v>0</v>
      </c>
      <c r="F39" s="94">
        <v>0</v>
      </c>
      <c r="G39" s="95">
        <v>1</v>
      </c>
      <c r="H39" s="43"/>
    </row>
    <row r="40" spans="1:8" ht="15.75" x14ac:dyDescent="0.25">
      <c r="A40" s="46" t="s">
        <v>761</v>
      </c>
      <c r="B40" s="50" t="s">
        <v>762</v>
      </c>
      <c r="C40" s="93">
        <v>1</v>
      </c>
      <c r="D40" s="94">
        <v>1</v>
      </c>
      <c r="E40" s="94">
        <v>0</v>
      </c>
      <c r="F40" s="94">
        <v>0</v>
      </c>
      <c r="G40" s="95">
        <v>1</v>
      </c>
      <c r="H40" s="43"/>
    </row>
    <row r="41" spans="1:8" ht="15.75" x14ac:dyDescent="0.25">
      <c r="A41" s="46" t="s">
        <v>763</v>
      </c>
      <c r="B41" s="50" t="s">
        <v>764</v>
      </c>
      <c r="C41" s="93">
        <v>1</v>
      </c>
      <c r="D41" s="94">
        <v>1</v>
      </c>
      <c r="E41" s="94">
        <v>0</v>
      </c>
      <c r="F41" s="94">
        <v>0</v>
      </c>
      <c r="G41" s="95">
        <v>1</v>
      </c>
      <c r="H41" s="43"/>
    </row>
    <row r="42" spans="1:8" ht="15.75" x14ac:dyDescent="0.25">
      <c r="A42" s="46" t="s">
        <v>765</v>
      </c>
      <c r="B42" s="50" t="s">
        <v>766</v>
      </c>
      <c r="C42" s="93">
        <v>1</v>
      </c>
      <c r="D42" s="94">
        <v>1</v>
      </c>
      <c r="E42" s="94">
        <v>1</v>
      </c>
      <c r="F42" s="94">
        <v>1</v>
      </c>
      <c r="G42" s="95">
        <v>1</v>
      </c>
      <c r="H42" s="43"/>
    </row>
    <row r="43" spans="1:8" ht="15.75" x14ac:dyDescent="0.25">
      <c r="A43" s="46" t="s">
        <v>767</v>
      </c>
      <c r="B43" s="50" t="s">
        <v>686</v>
      </c>
      <c r="C43" s="93">
        <v>1</v>
      </c>
      <c r="D43" s="94">
        <v>1</v>
      </c>
      <c r="E43" s="94">
        <v>0</v>
      </c>
      <c r="F43" s="94">
        <v>0</v>
      </c>
      <c r="G43" s="95">
        <v>1</v>
      </c>
      <c r="H43" s="43"/>
    </row>
    <row r="44" spans="1:8" ht="15.75" x14ac:dyDescent="0.25">
      <c r="A44" s="46" t="s">
        <v>768</v>
      </c>
      <c r="B44" s="50" t="s">
        <v>659</v>
      </c>
      <c r="C44" s="93">
        <v>1</v>
      </c>
      <c r="D44" s="94">
        <v>1</v>
      </c>
      <c r="E44" s="94">
        <v>0</v>
      </c>
      <c r="F44" s="94">
        <v>0</v>
      </c>
      <c r="G44" s="95">
        <v>1</v>
      </c>
      <c r="H44" s="43"/>
    </row>
    <row r="45" spans="1:8" ht="15.75" x14ac:dyDescent="0.25">
      <c r="A45" s="46" t="s">
        <v>769</v>
      </c>
      <c r="B45" s="50" t="s">
        <v>685</v>
      </c>
      <c r="C45" s="93">
        <v>1</v>
      </c>
      <c r="D45" s="94">
        <v>1</v>
      </c>
      <c r="E45" s="94">
        <v>1</v>
      </c>
      <c r="F45" s="94">
        <v>1</v>
      </c>
      <c r="G45" s="95">
        <v>1</v>
      </c>
      <c r="H45" s="54" t="s">
        <v>825</v>
      </c>
    </row>
    <row r="46" spans="1:8" ht="15.75" x14ac:dyDescent="0.25">
      <c r="A46" s="46" t="s">
        <v>770</v>
      </c>
      <c r="B46" s="50" t="s">
        <v>671</v>
      </c>
      <c r="C46" s="93">
        <v>1</v>
      </c>
      <c r="D46" s="94">
        <v>1</v>
      </c>
      <c r="E46" s="94">
        <v>0</v>
      </c>
      <c r="F46" s="94">
        <v>0</v>
      </c>
      <c r="G46" s="95">
        <v>1</v>
      </c>
      <c r="H46" s="54" t="s">
        <v>825</v>
      </c>
    </row>
    <row r="47" spans="1:8" ht="15.75" x14ac:dyDescent="0.25">
      <c r="A47" s="46" t="s">
        <v>771</v>
      </c>
      <c r="B47" s="50" t="s">
        <v>772</v>
      </c>
      <c r="C47" s="93">
        <v>1</v>
      </c>
      <c r="D47" s="94">
        <v>1</v>
      </c>
      <c r="E47" s="94">
        <v>1</v>
      </c>
      <c r="F47" s="94">
        <v>1</v>
      </c>
      <c r="G47" s="95">
        <v>1</v>
      </c>
      <c r="H47" s="43"/>
    </row>
    <row r="48" spans="1:8" ht="15.75" x14ac:dyDescent="0.25">
      <c r="A48" s="46" t="s">
        <v>773</v>
      </c>
      <c r="B48" s="50" t="s">
        <v>673</v>
      </c>
      <c r="C48" s="93">
        <v>1</v>
      </c>
      <c r="D48" s="94">
        <v>1</v>
      </c>
      <c r="E48" s="94">
        <v>0</v>
      </c>
      <c r="F48" s="94">
        <v>0</v>
      </c>
      <c r="G48" s="95">
        <v>1</v>
      </c>
      <c r="H48" s="43"/>
    </row>
    <row r="49" spans="1:8" ht="15.75" x14ac:dyDescent="0.25">
      <c r="A49" s="46" t="s">
        <v>774</v>
      </c>
      <c r="B49" s="50" t="s">
        <v>775</v>
      </c>
      <c r="C49" s="93">
        <v>1</v>
      </c>
      <c r="D49" s="94">
        <v>1</v>
      </c>
      <c r="E49" s="94">
        <v>1</v>
      </c>
      <c r="F49" s="94">
        <v>1</v>
      </c>
      <c r="G49" s="95">
        <v>1</v>
      </c>
      <c r="H49" s="43"/>
    </row>
    <row r="50" spans="1:8" ht="15.75" x14ac:dyDescent="0.25">
      <c r="A50" s="46" t="s">
        <v>776</v>
      </c>
      <c r="B50" s="50" t="s">
        <v>660</v>
      </c>
      <c r="C50" s="93">
        <v>1</v>
      </c>
      <c r="D50" s="94">
        <v>1</v>
      </c>
      <c r="E50" s="94">
        <v>1</v>
      </c>
      <c r="F50" s="94">
        <v>1</v>
      </c>
      <c r="G50" s="95">
        <v>1</v>
      </c>
      <c r="H50" s="43"/>
    </row>
    <row r="51" spans="1:8" ht="15.75" x14ac:dyDescent="0.25">
      <c r="A51" s="46" t="s">
        <v>777</v>
      </c>
      <c r="B51" s="50" t="s">
        <v>658</v>
      </c>
      <c r="C51" s="93">
        <v>1</v>
      </c>
      <c r="D51" s="94">
        <v>1</v>
      </c>
      <c r="E51" s="94">
        <v>0</v>
      </c>
      <c r="F51" s="94">
        <v>0</v>
      </c>
      <c r="G51" s="95">
        <v>1</v>
      </c>
      <c r="H51" s="54" t="s">
        <v>825</v>
      </c>
    </row>
    <row r="52" spans="1:8" ht="15.75" x14ac:dyDescent="0.25">
      <c r="A52" s="46" t="s">
        <v>778</v>
      </c>
      <c r="B52" s="50" t="s">
        <v>665</v>
      </c>
      <c r="C52" s="93">
        <v>1</v>
      </c>
      <c r="D52" s="94">
        <v>1</v>
      </c>
      <c r="E52" s="94">
        <v>1</v>
      </c>
      <c r="F52" s="94">
        <v>1</v>
      </c>
      <c r="G52" s="95">
        <v>1</v>
      </c>
      <c r="H52" s="54" t="s">
        <v>825</v>
      </c>
    </row>
    <row r="53" spans="1:8" ht="15.75" x14ac:dyDescent="0.25">
      <c r="A53" s="46" t="s">
        <v>779</v>
      </c>
      <c r="B53" s="50" t="s">
        <v>670</v>
      </c>
      <c r="C53" s="93">
        <v>1</v>
      </c>
      <c r="D53" s="94">
        <v>1</v>
      </c>
      <c r="E53" s="94">
        <v>0</v>
      </c>
      <c r="F53" s="94">
        <v>0</v>
      </c>
      <c r="G53" s="95">
        <v>1</v>
      </c>
      <c r="H53" s="43"/>
    </row>
    <row r="54" spans="1:8" ht="15.75" x14ac:dyDescent="0.25">
      <c r="A54" s="46" t="s">
        <v>780</v>
      </c>
      <c r="B54" s="50" t="s">
        <v>781</v>
      </c>
      <c r="C54" s="93">
        <v>1</v>
      </c>
      <c r="D54" s="94">
        <v>1</v>
      </c>
      <c r="E54" s="94">
        <v>1</v>
      </c>
      <c r="F54" s="94">
        <v>1</v>
      </c>
      <c r="G54" s="95">
        <v>1</v>
      </c>
      <c r="H54" s="43"/>
    </row>
    <row r="55" spans="1:8" ht="15.75" x14ac:dyDescent="0.25">
      <c r="A55" s="46" t="s">
        <v>782</v>
      </c>
      <c r="B55" s="50" t="s">
        <v>672</v>
      </c>
      <c r="C55" s="93">
        <v>1</v>
      </c>
      <c r="D55" s="94">
        <v>1</v>
      </c>
      <c r="E55" s="94">
        <v>0</v>
      </c>
      <c r="F55" s="94">
        <v>0</v>
      </c>
      <c r="G55" s="95">
        <v>1</v>
      </c>
      <c r="H55" s="43"/>
    </row>
    <row r="56" spans="1:8" ht="15.75" x14ac:dyDescent="0.25">
      <c r="A56" s="46" t="s">
        <v>783</v>
      </c>
      <c r="B56" s="50" t="s">
        <v>680</v>
      </c>
      <c r="C56" s="93">
        <v>1</v>
      </c>
      <c r="D56" s="94">
        <v>1</v>
      </c>
      <c r="E56" s="94">
        <v>1</v>
      </c>
      <c r="F56" s="94">
        <v>1</v>
      </c>
      <c r="G56" s="95">
        <v>1</v>
      </c>
      <c r="H56" s="43"/>
    </row>
    <row r="57" spans="1:8" ht="15.75" x14ac:dyDescent="0.25">
      <c r="A57" s="46" t="s">
        <v>767</v>
      </c>
      <c r="B57" s="50" t="s">
        <v>784</v>
      </c>
      <c r="C57" s="93">
        <v>1</v>
      </c>
      <c r="D57" s="94">
        <v>1</v>
      </c>
      <c r="E57" s="94">
        <v>0</v>
      </c>
      <c r="F57" s="94">
        <v>0</v>
      </c>
      <c r="G57" s="95">
        <v>1</v>
      </c>
      <c r="H57" s="43"/>
    </row>
    <row r="58" spans="1:8" ht="15.75" x14ac:dyDescent="0.25">
      <c r="A58" s="46" t="s">
        <v>785</v>
      </c>
      <c r="B58" s="50" t="s">
        <v>786</v>
      </c>
      <c r="C58" s="93">
        <v>1</v>
      </c>
      <c r="D58" s="94">
        <v>1</v>
      </c>
      <c r="E58" s="94">
        <v>0</v>
      </c>
      <c r="F58" s="94">
        <v>0</v>
      </c>
      <c r="G58" s="95">
        <v>1</v>
      </c>
      <c r="H58" s="43"/>
    </row>
    <row r="59" spans="1:8" ht="15.75" x14ac:dyDescent="0.25">
      <c r="A59" s="46" t="s">
        <v>787</v>
      </c>
      <c r="B59" s="50" t="s">
        <v>788</v>
      </c>
      <c r="C59" s="93">
        <v>1</v>
      </c>
      <c r="D59" s="94">
        <v>1</v>
      </c>
      <c r="E59" s="94">
        <v>1</v>
      </c>
      <c r="F59" s="94">
        <v>1</v>
      </c>
      <c r="G59" s="95">
        <v>1</v>
      </c>
      <c r="H59" s="43"/>
    </row>
    <row r="60" spans="1:8" ht="15.75" x14ac:dyDescent="0.25">
      <c r="A60" s="46" t="s">
        <v>789</v>
      </c>
      <c r="B60" s="50" t="s">
        <v>667</v>
      </c>
      <c r="C60" s="93">
        <v>1</v>
      </c>
      <c r="D60" s="94">
        <v>1</v>
      </c>
      <c r="E60" s="94">
        <v>1</v>
      </c>
      <c r="F60" s="94">
        <v>1</v>
      </c>
      <c r="G60" s="95">
        <v>1</v>
      </c>
      <c r="H60" s="43"/>
    </row>
    <row r="61" spans="1:8" ht="15.75" x14ac:dyDescent="0.25">
      <c r="A61" s="46" t="s">
        <v>790</v>
      </c>
      <c r="B61" s="50" t="s">
        <v>663</v>
      </c>
      <c r="C61" s="93">
        <v>1</v>
      </c>
      <c r="D61" s="94">
        <v>1</v>
      </c>
      <c r="E61" s="94">
        <v>1</v>
      </c>
      <c r="F61" s="94">
        <v>1</v>
      </c>
      <c r="G61" s="95">
        <v>1</v>
      </c>
      <c r="H61" s="43"/>
    </row>
    <row r="62" spans="1:8" ht="15.75" x14ac:dyDescent="0.25">
      <c r="A62" s="46" t="s">
        <v>791</v>
      </c>
      <c r="B62" s="50" t="s">
        <v>668</v>
      </c>
      <c r="C62" s="93">
        <v>1</v>
      </c>
      <c r="D62" s="94">
        <v>1</v>
      </c>
      <c r="E62" s="94">
        <v>1</v>
      </c>
      <c r="F62" s="94">
        <v>1</v>
      </c>
      <c r="G62" s="95">
        <v>1</v>
      </c>
      <c r="H62" s="43"/>
    </row>
    <row r="63" spans="1:8" ht="15.75" x14ac:dyDescent="0.25">
      <c r="A63" s="46" t="s">
        <v>792</v>
      </c>
      <c r="B63" s="50" t="s">
        <v>677</v>
      </c>
      <c r="C63" s="93">
        <v>1</v>
      </c>
      <c r="D63" s="94">
        <v>1</v>
      </c>
      <c r="E63" s="94">
        <v>1</v>
      </c>
      <c r="F63" s="94">
        <v>1</v>
      </c>
      <c r="G63" s="95">
        <v>1</v>
      </c>
      <c r="H63" s="43"/>
    </row>
    <row r="64" spans="1:8" ht="15.75" x14ac:dyDescent="0.25">
      <c r="A64" s="46" t="s">
        <v>793</v>
      </c>
      <c r="B64" s="50" t="s">
        <v>676</v>
      </c>
      <c r="C64" s="93">
        <v>1</v>
      </c>
      <c r="D64" s="94">
        <v>1</v>
      </c>
      <c r="E64" s="94">
        <v>1</v>
      </c>
      <c r="F64" s="94">
        <v>1</v>
      </c>
      <c r="G64" s="95">
        <v>1</v>
      </c>
      <c r="H64" s="43"/>
    </row>
    <row r="65" spans="1:8" ht="15.75" x14ac:dyDescent="0.25">
      <c r="A65" s="46" t="s">
        <v>794</v>
      </c>
      <c r="B65" s="50" t="s">
        <v>795</v>
      </c>
      <c r="C65" s="93">
        <v>1</v>
      </c>
      <c r="D65" s="94">
        <v>1</v>
      </c>
      <c r="E65" s="94">
        <v>1</v>
      </c>
      <c r="F65" s="94">
        <v>1</v>
      </c>
      <c r="G65" s="95">
        <v>1</v>
      </c>
      <c r="H65" s="43"/>
    </row>
    <row r="66" spans="1:8" ht="15.75" x14ac:dyDescent="0.25">
      <c r="A66" s="46" t="s">
        <v>796</v>
      </c>
      <c r="B66" s="50" t="s">
        <v>684</v>
      </c>
      <c r="C66" s="93">
        <v>1</v>
      </c>
      <c r="D66" s="94">
        <v>1</v>
      </c>
      <c r="E66" s="94">
        <v>1</v>
      </c>
      <c r="F66" s="94">
        <v>1</v>
      </c>
      <c r="G66" s="95">
        <v>1</v>
      </c>
      <c r="H66" s="43"/>
    </row>
    <row r="67" spans="1:8" ht="15.75" x14ac:dyDescent="0.25">
      <c r="A67" s="46" t="s">
        <v>797</v>
      </c>
      <c r="B67" s="50" t="s">
        <v>666</v>
      </c>
      <c r="C67" s="93">
        <v>1</v>
      </c>
      <c r="D67" s="94">
        <v>1</v>
      </c>
      <c r="E67" s="94">
        <v>1</v>
      </c>
      <c r="F67" s="94">
        <v>1</v>
      </c>
      <c r="G67" s="95">
        <v>1</v>
      </c>
      <c r="H67" s="43"/>
    </row>
    <row r="68" spans="1:8" ht="15.75" x14ac:dyDescent="0.25">
      <c r="A68" s="46" t="s">
        <v>798</v>
      </c>
      <c r="B68" s="50" t="s">
        <v>675</v>
      </c>
      <c r="C68" s="93">
        <v>1</v>
      </c>
      <c r="D68" s="94">
        <v>1</v>
      </c>
      <c r="E68" s="94">
        <v>1</v>
      </c>
      <c r="F68" s="94">
        <v>1</v>
      </c>
      <c r="G68" s="95">
        <v>1</v>
      </c>
      <c r="H68" s="43"/>
    </row>
    <row r="69" spans="1:8" ht="15.75" x14ac:dyDescent="0.25">
      <c r="A69" s="46" t="s">
        <v>799</v>
      </c>
      <c r="B69" s="50" t="s">
        <v>674</v>
      </c>
      <c r="C69" s="93">
        <v>1</v>
      </c>
      <c r="D69" s="94">
        <v>1</v>
      </c>
      <c r="E69" s="94">
        <v>1</v>
      </c>
      <c r="F69" s="94">
        <v>1</v>
      </c>
      <c r="G69" s="95">
        <v>1</v>
      </c>
      <c r="H69" s="43"/>
    </row>
    <row r="70" spans="1:8" ht="15.75" x14ac:dyDescent="0.25">
      <c r="A70" s="46" t="s">
        <v>800</v>
      </c>
      <c r="B70" s="50" t="s">
        <v>678</v>
      </c>
      <c r="C70" s="93">
        <v>1</v>
      </c>
      <c r="D70" s="94">
        <v>1</v>
      </c>
      <c r="E70" s="94">
        <v>1</v>
      </c>
      <c r="F70" s="94">
        <v>1</v>
      </c>
      <c r="G70" s="95">
        <v>1</v>
      </c>
      <c r="H70" s="43"/>
    </row>
    <row r="71" spans="1:8" ht="15.75" x14ac:dyDescent="0.25">
      <c r="A71" s="46" t="s">
        <v>801</v>
      </c>
      <c r="B71" s="50" t="s">
        <v>802</v>
      </c>
      <c r="C71" s="93">
        <v>1</v>
      </c>
      <c r="D71" s="94">
        <v>1</v>
      </c>
      <c r="E71" s="94">
        <v>1</v>
      </c>
      <c r="F71" s="94">
        <v>1</v>
      </c>
      <c r="G71" s="95">
        <v>1</v>
      </c>
      <c r="H71" s="43"/>
    </row>
    <row r="72" spans="1:8" ht="15.75" x14ac:dyDescent="0.25">
      <c r="A72" s="46" t="s">
        <v>803</v>
      </c>
      <c r="B72" s="50" t="s">
        <v>664</v>
      </c>
      <c r="C72" s="93">
        <v>1</v>
      </c>
      <c r="D72" s="94">
        <v>1</v>
      </c>
      <c r="E72" s="94">
        <v>1</v>
      </c>
      <c r="F72" s="94">
        <v>1</v>
      </c>
      <c r="G72" s="95">
        <v>1</v>
      </c>
      <c r="H72" s="43"/>
    </row>
    <row r="73" spans="1:8" ht="15.75" x14ac:dyDescent="0.25">
      <c r="A73" s="46" t="s">
        <v>804</v>
      </c>
      <c r="B73" s="50" t="s">
        <v>669</v>
      </c>
      <c r="C73" s="93">
        <v>1</v>
      </c>
      <c r="D73" s="94">
        <v>1</v>
      </c>
      <c r="E73" s="94">
        <v>0</v>
      </c>
      <c r="F73" s="94">
        <v>0</v>
      </c>
      <c r="G73" s="95">
        <v>1</v>
      </c>
      <c r="H73" s="43"/>
    </row>
    <row r="74" spans="1:8" ht="15.75" x14ac:dyDescent="0.25">
      <c r="A74" s="46" t="s">
        <v>805</v>
      </c>
      <c r="B74" s="50" t="s">
        <v>806</v>
      </c>
      <c r="C74" s="93">
        <v>1</v>
      </c>
      <c r="D74" s="94">
        <v>1</v>
      </c>
      <c r="E74" s="94">
        <v>0</v>
      </c>
      <c r="F74" s="94">
        <v>0</v>
      </c>
      <c r="G74" s="95">
        <v>1</v>
      </c>
      <c r="H74" s="43"/>
    </row>
    <row r="75" spans="1:8" ht="15.75" x14ac:dyDescent="0.25">
      <c r="A75" s="46" t="s">
        <v>807</v>
      </c>
      <c r="B75" s="50" t="s">
        <v>808</v>
      </c>
      <c r="C75" s="93">
        <v>1</v>
      </c>
      <c r="D75" s="94">
        <v>1</v>
      </c>
      <c r="E75" s="94">
        <v>0</v>
      </c>
      <c r="F75" s="94">
        <v>0</v>
      </c>
      <c r="G75" s="95">
        <v>1</v>
      </c>
      <c r="H75" s="43"/>
    </row>
    <row r="76" spans="1:8" ht="15.75" x14ac:dyDescent="0.25">
      <c r="A76" s="46" t="s">
        <v>809</v>
      </c>
      <c r="B76" s="50" t="s">
        <v>810</v>
      </c>
      <c r="C76" s="93">
        <v>1</v>
      </c>
      <c r="D76" s="94">
        <v>1</v>
      </c>
      <c r="E76" s="94">
        <v>0</v>
      </c>
      <c r="F76" s="94">
        <v>0</v>
      </c>
      <c r="G76" s="95">
        <v>1</v>
      </c>
      <c r="H76" s="43"/>
    </row>
    <row r="77" spans="1:8" ht="15.75" x14ac:dyDescent="0.25">
      <c r="A77" s="46" t="s">
        <v>811</v>
      </c>
      <c r="B77" s="50" t="s">
        <v>812</v>
      </c>
      <c r="C77" s="93">
        <v>1</v>
      </c>
      <c r="D77" s="94">
        <v>1</v>
      </c>
      <c r="E77" s="94">
        <v>0</v>
      </c>
      <c r="F77" s="94">
        <v>0</v>
      </c>
      <c r="G77" s="95">
        <v>1</v>
      </c>
      <c r="H77" s="43"/>
    </row>
    <row r="78" spans="1:8" ht="16.5" thickBot="1" x14ac:dyDescent="0.3">
      <c r="A78" s="47" t="s">
        <v>813</v>
      </c>
      <c r="B78" s="51" t="s">
        <v>814</v>
      </c>
      <c r="C78" s="93">
        <v>1</v>
      </c>
      <c r="D78" s="94">
        <v>1</v>
      </c>
      <c r="E78" s="100">
        <v>0</v>
      </c>
      <c r="F78" s="100">
        <v>0</v>
      </c>
      <c r="G78" s="101">
        <v>1</v>
      </c>
      <c r="H78" s="43"/>
    </row>
    <row r="79" spans="1:8" ht="16.5" thickBot="1" x14ac:dyDescent="0.3">
      <c r="A79" s="48" t="s">
        <v>815</v>
      </c>
      <c r="B79" s="52" t="s">
        <v>816</v>
      </c>
      <c r="C79" s="102">
        <v>0</v>
      </c>
      <c r="D79" s="103">
        <v>0</v>
      </c>
      <c r="E79" s="103">
        <v>0</v>
      </c>
      <c r="F79" s="103">
        <v>0</v>
      </c>
      <c r="G79" s="104">
        <v>1</v>
      </c>
      <c r="H79" s="43"/>
    </row>
    <row r="80" spans="1:8" ht="16.5" thickBot="1" x14ac:dyDescent="0.3">
      <c r="A80" s="48" t="s">
        <v>817</v>
      </c>
      <c r="B80" s="52" t="s">
        <v>818</v>
      </c>
      <c r="C80" s="102">
        <v>0</v>
      </c>
      <c r="D80" s="103">
        <v>0</v>
      </c>
      <c r="E80" s="103">
        <v>0</v>
      </c>
      <c r="F80" s="103">
        <v>0</v>
      </c>
      <c r="G80" s="104">
        <v>1</v>
      </c>
      <c r="H80" s="43"/>
    </row>
    <row r="81" spans="1:9" ht="16.5" thickBot="1" x14ac:dyDescent="0.3">
      <c r="A81" s="45" t="s">
        <v>819</v>
      </c>
      <c r="B81" s="53" t="s">
        <v>820</v>
      </c>
      <c r="C81" s="105">
        <v>1</v>
      </c>
      <c r="D81" s="106">
        <v>1</v>
      </c>
      <c r="E81" s="106">
        <v>0</v>
      </c>
      <c r="F81" s="106">
        <v>0</v>
      </c>
      <c r="G81" s="107">
        <v>1</v>
      </c>
      <c r="H81" s="43"/>
    </row>
    <row r="82" spans="1:9" ht="46.5" customHeight="1" thickBot="1" x14ac:dyDescent="0.3">
      <c r="A82" s="367" t="s">
        <v>821</v>
      </c>
      <c r="B82" s="368"/>
      <c r="C82" s="368"/>
      <c r="D82" s="368"/>
      <c r="E82" s="368"/>
      <c r="F82" s="368"/>
      <c r="G82" s="369"/>
      <c r="H82" s="43"/>
      <c r="I82" s="43"/>
    </row>
    <row r="83" spans="1:9" ht="24.75" customHeight="1" thickBot="1" x14ac:dyDescent="0.3">
      <c r="A83" s="367" t="s">
        <v>822</v>
      </c>
      <c r="B83" s="368"/>
      <c r="C83" s="368"/>
      <c r="D83" s="368"/>
      <c r="E83" s="368"/>
      <c r="F83" s="368"/>
      <c r="G83" s="369"/>
      <c r="H83" s="43"/>
      <c r="I83" s="43"/>
    </row>
    <row r="84" spans="1:9" ht="25.5" customHeight="1" thickBot="1" x14ac:dyDescent="0.3">
      <c r="A84" s="367" t="s">
        <v>823</v>
      </c>
      <c r="B84" s="368"/>
      <c r="C84" s="368"/>
      <c r="D84" s="368"/>
      <c r="E84" s="368"/>
      <c r="F84" s="368"/>
      <c r="G84" s="369"/>
      <c r="H84" s="43"/>
      <c r="I84" s="43"/>
    </row>
    <row r="85" spans="1:9" ht="28.5" customHeight="1" thickBot="1" x14ac:dyDescent="0.3">
      <c r="A85" s="354" t="s">
        <v>824</v>
      </c>
      <c r="B85" s="355"/>
      <c r="C85" s="355"/>
      <c r="D85" s="355"/>
      <c r="E85" s="355"/>
      <c r="F85" s="355"/>
      <c r="G85" s="356"/>
      <c r="H85" s="43"/>
      <c r="I85" s="43"/>
    </row>
    <row r="86" spans="1:9" x14ac:dyDescent="0.25">
      <c r="A86" s="44"/>
    </row>
    <row r="87" spans="1:9" x14ac:dyDescent="0.25">
      <c r="A87" s="44"/>
    </row>
  </sheetData>
  <autoFilter ref="A4:G85" xr:uid="{00000000-0009-0000-0000-000006000000}"/>
  <mergeCells count="7">
    <mergeCell ref="A85:G85"/>
    <mergeCell ref="A1:B2"/>
    <mergeCell ref="C1:G1"/>
    <mergeCell ref="C2:G2"/>
    <mergeCell ref="A82:G82"/>
    <mergeCell ref="A83:G83"/>
    <mergeCell ref="A84:G84"/>
  </mergeCells>
  <conditionalFormatting sqref="C5:G81">
    <cfRule type="cellIs" dxfId="1" priority="1" operator="equal">
      <formula>0</formula>
    </cfRule>
  </conditionalFormatting>
  <pageMargins left="0.7" right="0.7" top="0.75" bottom="0.75" header="0.3" footer="0.3"/>
  <pageSetup paperSize="8"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pageSetUpPr fitToPage="1"/>
  </sheetPr>
  <dimension ref="A1:R119"/>
  <sheetViews>
    <sheetView zoomScale="70" zoomScaleNormal="70" workbookViewId="0">
      <selection activeCell="N86" sqref="N86"/>
    </sheetView>
  </sheetViews>
  <sheetFormatPr baseColWidth="10" defaultRowHeight="15" x14ac:dyDescent="0.25"/>
  <cols>
    <col min="1" max="1" width="11.42578125" style="42"/>
    <col min="2" max="2" width="13.85546875" style="42" customWidth="1"/>
    <col min="3" max="3" width="32.7109375" style="42" customWidth="1"/>
    <col min="4" max="4" width="20.5703125" style="42" customWidth="1"/>
    <col min="5" max="9" width="14" style="42" customWidth="1"/>
    <col min="10" max="10" width="69.7109375" style="154" customWidth="1"/>
    <col min="11" max="16384" width="11.42578125" style="42"/>
  </cols>
  <sheetData>
    <row r="1" spans="2:10" ht="15.75" thickBot="1" x14ac:dyDescent="0.3"/>
    <row r="2" spans="2:10" ht="15" customHeight="1" x14ac:dyDescent="0.25">
      <c r="B2" s="376" t="s">
        <v>961</v>
      </c>
      <c r="C2" s="376" t="s">
        <v>960</v>
      </c>
      <c r="D2" s="376" t="s">
        <v>964</v>
      </c>
      <c r="E2" s="379" t="s">
        <v>699</v>
      </c>
      <c r="F2" s="380"/>
      <c r="G2" s="380"/>
      <c r="H2" s="380"/>
      <c r="I2" s="380"/>
      <c r="J2" s="381"/>
    </row>
    <row r="3" spans="2:10" ht="15.75" customHeight="1" thickBot="1" x14ac:dyDescent="0.3">
      <c r="B3" s="377"/>
      <c r="C3" s="377"/>
      <c r="D3" s="377"/>
      <c r="E3" s="382" t="s">
        <v>700</v>
      </c>
      <c r="F3" s="383"/>
      <c r="G3" s="383"/>
      <c r="H3" s="383"/>
      <c r="I3" s="383"/>
      <c r="J3" s="384"/>
    </row>
    <row r="4" spans="2:10" ht="25.5" customHeight="1" thickBot="1" x14ac:dyDescent="0.3">
      <c r="B4" s="378"/>
      <c r="C4" s="378"/>
      <c r="D4" s="378"/>
      <c r="E4" s="152" t="s">
        <v>477</v>
      </c>
      <c r="F4" s="59" t="s">
        <v>474</v>
      </c>
      <c r="G4" s="60" t="s">
        <v>530</v>
      </c>
      <c r="H4" s="60" t="s">
        <v>531</v>
      </c>
      <c r="I4" s="61" t="s">
        <v>480</v>
      </c>
      <c r="J4" s="153" t="s">
        <v>1039</v>
      </c>
    </row>
    <row r="5" spans="2:10" ht="36.75" hidden="1" customHeight="1" x14ac:dyDescent="0.25">
      <c r="B5" s="87" t="s">
        <v>16</v>
      </c>
      <c r="C5" s="83" t="s">
        <v>17</v>
      </c>
      <c r="D5" s="81" t="s">
        <v>658</v>
      </c>
      <c r="E5" s="90">
        <v>1</v>
      </c>
      <c r="F5" s="91">
        <v>1</v>
      </c>
      <c r="G5" s="91">
        <v>0</v>
      </c>
      <c r="H5" s="91">
        <v>0</v>
      </c>
      <c r="I5" s="92">
        <v>1</v>
      </c>
      <c r="J5" s="155"/>
    </row>
    <row r="6" spans="2:10" ht="36.75" hidden="1" customHeight="1" x14ac:dyDescent="0.25">
      <c r="B6" s="88" t="s">
        <v>24</v>
      </c>
      <c r="C6" s="84" t="s">
        <v>25</v>
      </c>
      <c r="D6" s="82" t="s">
        <v>659</v>
      </c>
      <c r="E6" s="93">
        <v>1</v>
      </c>
      <c r="F6" s="94">
        <v>1</v>
      </c>
      <c r="G6" s="94">
        <v>0</v>
      </c>
      <c r="H6" s="94">
        <v>0</v>
      </c>
      <c r="I6" s="95">
        <v>1</v>
      </c>
      <c r="J6" s="155"/>
    </row>
    <row r="7" spans="2:10" ht="36.75" hidden="1" customHeight="1" x14ac:dyDescent="0.25">
      <c r="B7" s="88" t="s">
        <v>29</v>
      </c>
      <c r="C7" s="84" t="s">
        <v>30</v>
      </c>
      <c r="D7" s="82" t="s">
        <v>660</v>
      </c>
      <c r="E7" s="93">
        <v>1</v>
      </c>
      <c r="F7" s="94">
        <v>1</v>
      </c>
      <c r="G7" s="94">
        <v>0</v>
      </c>
      <c r="H7" s="94">
        <v>0</v>
      </c>
      <c r="I7" s="95">
        <v>1</v>
      </c>
      <c r="J7" s="155" t="s">
        <v>1035</v>
      </c>
    </row>
    <row r="8" spans="2:10" ht="36.75" hidden="1" customHeight="1" x14ac:dyDescent="0.25">
      <c r="B8" s="88" t="s">
        <v>33</v>
      </c>
      <c r="C8" s="84" t="s">
        <v>34</v>
      </c>
      <c r="D8" s="82" t="s">
        <v>661</v>
      </c>
      <c r="E8" s="93">
        <v>1</v>
      </c>
      <c r="F8" s="94">
        <v>1</v>
      </c>
      <c r="G8" s="94">
        <v>0</v>
      </c>
      <c r="H8" s="94">
        <v>0</v>
      </c>
      <c r="I8" s="95">
        <v>1</v>
      </c>
      <c r="J8" s="155"/>
    </row>
    <row r="9" spans="2:10" ht="36.75" hidden="1" customHeight="1" x14ac:dyDescent="0.25">
      <c r="B9" s="88" t="s">
        <v>37</v>
      </c>
      <c r="C9" s="84" t="s">
        <v>38</v>
      </c>
      <c r="D9" s="82" t="s">
        <v>662</v>
      </c>
      <c r="E9" s="93">
        <v>1</v>
      </c>
      <c r="F9" s="94">
        <v>1</v>
      </c>
      <c r="G9" s="94">
        <v>0</v>
      </c>
      <c r="H9" s="94">
        <v>0</v>
      </c>
      <c r="I9" s="95">
        <v>1</v>
      </c>
      <c r="J9" s="155"/>
    </row>
    <row r="10" spans="2:10" ht="36.75" hidden="1" customHeight="1" x14ac:dyDescent="0.25">
      <c r="B10" s="88" t="s">
        <v>43</v>
      </c>
      <c r="C10" s="84" t="s">
        <v>44</v>
      </c>
      <c r="D10" s="82" t="s">
        <v>663</v>
      </c>
      <c r="E10" s="93">
        <v>1</v>
      </c>
      <c r="F10" s="94">
        <v>1</v>
      </c>
      <c r="G10" s="94">
        <v>1</v>
      </c>
      <c r="H10" s="94">
        <v>1</v>
      </c>
      <c r="I10" s="95">
        <v>1</v>
      </c>
      <c r="J10" s="155"/>
    </row>
    <row r="11" spans="2:10" ht="36.75" hidden="1" customHeight="1" x14ac:dyDescent="0.25">
      <c r="B11" s="88" t="s">
        <v>47</v>
      </c>
      <c r="C11" s="84" t="s">
        <v>48</v>
      </c>
      <c r="D11" s="82" t="s">
        <v>664</v>
      </c>
      <c r="E11" s="93">
        <v>1</v>
      </c>
      <c r="F11" s="94">
        <v>1</v>
      </c>
      <c r="G11" s="94">
        <v>1</v>
      </c>
      <c r="H11" s="94">
        <v>1</v>
      </c>
      <c r="I11" s="95">
        <v>1</v>
      </c>
      <c r="J11" s="155"/>
    </row>
    <row r="12" spans="2:10" ht="36.75" hidden="1" customHeight="1" x14ac:dyDescent="0.25">
      <c r="B12" s="88" t="s">
        <v>57</v>
      </c>
      <c r="C12" s="84" t="s">
        <v>58</v>
      </c>
      <c r="D12" s="82" t="s">
        <v>658</v>
      </c>
      <c r="E12" s="93">
        <v>1</v>
      </c>
      <c r="F12" s="94">
        <v>1</v>
      </c>
      <c r="G12" s="94">
        <v>0</v>
      </c>
      <c r="H12" s="94">
        <v>0</v>
      </c>
      <c r="I12" s="95">
        <v>1</v>
      </c>
      <c r="J12" s="155"/>
    </row>
    <row r="13" spans="2:10" ht="36.75" hidden="1" customHeight="1" x14ac:dyDescent="0.25">
      <c r="B13" s="88" t="s">
        <v>60</v>
      </c>
      <c r="C13" s="84" t="s">
        <v>61</v>
      </c>
      <c r="D13" s="82" t="s">
        <v>665</v>
      </c>
      <c r="E13" s="93">
        <v>1</v>
      </c>
      <c r="F13" s="94">
        <v>0</v>
      </c>
      <c r="G13" s="94">
        <v>0</v>
      </c>
      <c r="H13" s="94">
        <v>0</v>
      </c>
      <c r="I13" s="95">
        <v>1</v>
      </c>
      <c r="J13" s="155" t="s">
        <v>1034</v>
      </c>
    </row>
    <row r="14" spans="2:10" ht="36.75" hidden="1" customHeight="1" x14ac:dyDescent="0.25">
      <c r="B14" s="88" t="s">
        <v>62</v>
      </c>
      <c r="C14" s="84" t="s">
        <v>63</v>
      </c>
      <c r="D14" s="82" t="s">
        <v>658</v>
      </c>
      <c r="E14" s="93">
        <v>1</v>
      </c>
      <c r="F14" s="94">
        <v>1</v>
      </c>
      <c r="G14" s="94">
        <v>0</v>
      </c>
      <c r="H14" s="94">
        <v>0</v>
      </c>
      <c r="I14" s="95">
        <v>1</v>
      </c>
      <c r="J14" s="155"/>
    </row>
    <row r="15" spans="2:10" ht="36.75" hidden="1" customHeight="1" x14ac:dyDescent="0.25">
      <c r="B15" s="88" t="s">
        <v>65</v>
      </c>
      <c r="C15" s="84" t="s">
        <v>66</v>
      </c>
      <c r="D15" s="82" t="s">
        <v>665</v>
      </c>
      <c r="E15" s="93">
        <v>1</v>
      </c>
      <c r="F15" s="94">
        <v>0</v>
      </c>
      <c r="G15" s="94">
        <v>0</v>
      </c>
      <c r="H15" s="94">
        <v>0</v>
      </c>
      <c r="I15" s="95">
        <v>1</v>
      </c>
      <c r="J15" s="155" t="s">
        <v>1034</v>
      </c>
    </row>
    <row r="16" spans="2:10" ht="36.75" hidden="1" customHeight="1" x14ac:dyDescent="0.25">
      <c r="B16" s="88" t="s">
        <v>68</v>
      </c>
      <c r="C16" s="84" t="s">
        <v>69</v>
      </c>
      <c r="D16" s="82" t="s">
        <v>666</v>
      </c>
      <c r="E16" s="93">
        <v>1</v>
      </c>
      <c r="F16" s="94">
        <v>1</v>
      </c>
      <c r="G16" s="94">
        <v>1</v>
      </c>
      <c r="H16" s="94">
        <v>1</v>
      </c>
      <c r="I16" s="95">
        <v>1</v>
      </c>
      <c r="J16" s="155"/>
    </row>
    <row r="17" spans="2:10" ht="36.75" hidden="1" customHeight="1" x14ac:dyDescent="0.25">
      <c r="B17" s="88" t="s">
        <v>72</v>
      </c>
      <c r="C17" s="84" t="s">
        <v>73</v>
      </c>
      <c r="D17" s="82" t="s">
        <v>667</v>
      </c>
      <c r="E17" s="93">
        <v>1</v>
      </c>
      <c r="F17" s="94">
        <v>1</v>
      </c>
      <c r="G17" s="94">
        <v>1</v>
      </c>
      <c r="H17" s="94">
        <v>1</v>
      </c>
      <c r="I17" s="95">
        <v>1</v>
      </c>
      <c r="J17" s="155"/>
    </row>
    <row r="18" spans="2:10" ht="36.75" hidden="1" customHeight="1" x14ac:dyDescent="0.25">
      <c r="B18" s="88" t="s">
        <v>75</v>
      </c>
      <c r="C18" s="84" t="s">
        <v>76</v>
      </c>
      <c r="D18" s="82" t="s">
        <v>658</v>
      </c>
      <c r="E18" s="93">
        <v>1</v>
      </c>
      <c r="F18" s="94">
        <v>1</v>
      </c>
      <c r="G18" s="94">
        <v>0</v>
      </c>
      <c r="H18" s="94">
        <v>0</v>
      </c>
      <c r="I18" s="95">
        <v>1</v>
      </c>
      <c r="J18" s="155"/>
    </row>
    <row r="19" spans="2:10" ht="36.75" hidden="1" customHeight="1" x14ac:dyDescent="0.25">
      <c r="B19" s="88" t="s">
        <v>77</v>
      </c>
      <c r="C19" s="84" t="s">
        <v>78</v>
      </c>
      <c r="D19" s="82" t="s">
        <v>666</v>
      </c>
      <c r="E19" s="93">
        <v>1</v>
      </c>
      <c r="F19" s="94">
        <v>1</v>
      </c>
      <c r="G19" s="94">
        <v>0</v>
      </c>
      <c r="H19" s="94">
        <v>0</v>
      </c>
      <c r="I19" s="95">
        <v>1</v>
      </c>
      <c r="J19" s="155" t="s">
        <v>1035</v>
      </c>
    </row>
    <row r="20" spans="2:10" ht="36.75" hidden="1" customHeight="1" x14ac:dyDescent="0.25">
      <c r="B20" s="88" t="s">
        <v>80</v>
      </c>
      <c r="C20" s="84" t="s">
        <v>81</v>
      </c>
      <c r="D20" s="82" t="s">
        <v>668</v>
      </c>
      <c r="E20" s="93">
        <v>1</v>
      </c>
      <c r="F20" s="94">
        <v>1</v>
      </c>
      <c r="G20" s="94">
        <v>0</v>
      </c>
      <c r="H20" s="94">
        <v>0</v>
      </c>
      <c r="I20" s="95">
        <v>1</v>
      </c>
      <c r="J20" s="155" t="s">
        <v>1035</v>
      </c>
    </row>
    <row r="21" spans="2:10" ht="36.75" hidden="1" customHeight="1" x14ac:dyDescent="0.25">
      <c r="B21" s="88" t="s">
        <v>83</v>
      </c>
      <c r="C21" s="84" t="s">
        <v>84</v>
      </c>
      <c r="D21" s="82" t="s">
        <v>658</v>
      </c>
      <c r="E21" s="93">
        <v>1</v>
      </c>
      <c r="F21" s="94">
        <v>1</v>
      </c>
      <c r="G21" s="94">
        <v>1</v>
      </c>
      <c r="H21" s="94">
        <v>1</v>
      </c>
      <c r="I21" s="95">
        <v>1</v>
      </c>
      <c r="J21" s="155" t="s">
        <v>1037</v>
      </c>
    </row>
    <row r="22" spans="2:10" ht="36.75" customHeight="1" x14ac:dyDescent="0.25">
      <c r="B22" s="88" t="s">
        <v>86</v>
      </c>
      <c r="C22" s="84" t="s">
        <v>87</v>
      </c>
      <c r="D22" s="82" t="s">
        <v>669</v>
      </c>
      <c r="E22" s="93">
        <v>1</v>
      </c>
      <c r="F22" s="94">
        <v>1</v>
      </c>
      <c r="G22" s="94">
        <v>0</v>
      </c>
      <c r="H22" s="94">
        <v>0</v>
      </c>
      <c r="I22" s="95">
        <v>1</v>
      </c>
      <c r="J22" s="155"/>
    </row>
    <row r="23" spans="2:10" ht="36.75" hidden="1" customHeight="1" x14ac:dyDescent="0.25">
      <c r="B23" s="88" t="s">
        <v>89</v>
      </c>
      <c r="C23" s="84" t="s">
        <v>90</v>
      </c>
      <c r="D23" s="82" t="s">
        <v>666</v>
      </c>
      <c r="E23" s="93">
        <v>1</v>
      </c>
      <c r="F23" s="94">
        <v>1</v>
      </c>
      <c r="G23" s="94">
        <v>0</v>
      </c>
      <c r="H23" s="94">
        <v>0</v>
      </c>
      <c r="I23" s="95">
        <v>1</v>
      </c>
      <c r="J23" s="155" t="s">
        <v>1035</v>
      </c>
    </row>
    <row r="24" spans="2:10" ht="36.75" hidden="1" customHeight="1" x14ac:dyDescent="0.25">
      <c r="B24" s="88" t="s">
        <v>96</v>
      </c>
      <c r="C24" s="84" t="s">
        <v>97</v>
      </c>
      <c r="D24" s="82" t="s">
        <v>670</v>
      </c>
      <c r="E24" s="93">
        <v>1</v>
      </c>
      <c r="F24" s="94">
        <v>0</v>
      </c>
      <c r="G24" s="94">
        <v>0</v>
      </c>
      <c r="H24" s="94">
        <v>0</v>
      </c>
      <c r="I24" s="95">
        <v>1</v>
      </c>
      <c r="J24" s="155" t="s">
        <v>1032</v>
      </c>
    </row>
    <row r="25" spans="2:10" ht="36.75" hidden="1" customHeight="1" x14ac:dyDescent="0.25">
      <c r="B25" s="88" t="s">
        <v>98</v>
      </c>
      <c r="C25" s="84" t="s">
        <v>99</v>
      </c>
      <c r="D25" s="82" t="s">
        <v>671</v>
      </c>
      <c r="E25" s="93">
        <v>1</v>
      </c>
      <c r="F25" s="94">
        <v>1</v>
      </c>
      <c r="G25" s="94">
        <v>0</v>
      </c>
      <c r="H25" s="94">
        <v>0</v>
      </c>
      <c r="I25" s="95">
        <v>1</v>
      </c>
      <c r="J25" s="155"/>
    </row>
    <row r="26" spans="2:10" ht="36.75" hidden="1" customHeight="1" x14ac:dyDescent="0.25">
      <c r="B26" s="88" t="s">
        <v>101</v>
      </c>
      <c r="C26" s="84" t="s">
        <v>102</v>
      </c>
      <c r="D26" s="82" t="s">
        <v>658</v>
      </c>
      <c r="E26" s="93">
        <v>1</v>
      </c>
      <c r="F26" s="94">
        <v>1</v>
      </c>
      <c r="G26" s="94">
        <v>0</v>
      </c>
      <c r="H26" s="94">
        <v>0</v>
      </c>
      <c r="I26" s="95">
        <v>1</v>
      </c>
      <c r="J26" s="155"/>
    </row>
    <row r="27" spans="2:10" ht="36.75" hidden="1" customHeight="1" x14ac:dyDescent="0.25">
      <c r="B27" s="88" t="s">
        <v>103</v>
      </c>
      <c r="C27" s="84" t="s">
        <v>104</v>
      </c>
      <c r="D27" s="82" t="s">
        <v>672</v>
      </c>
      <c r="E27" s="93">
        <v>1</v>
      </c>
      <c r="F27" s="94">
        <v>1</v>
      </c>
      <c r="G27" s="94">
        <v>0</v>
      </c>
      <c r="H27" s="94">
        <v>0</v>
      </c>
      <c r="I27" s="95">
        <v>1</v>
      </c>
      <c r="J27" s="155"/>
    </row>
    <row r="28" spans="2:10" ht="36.75" hidden="1" customHeight="1" x14ac:dyDescent="0.25">
      <c r="B28" s="88" t="s">
        <v>106</v>
      </c>
      <c r="C28" s="84" t="s">
        <v>107</v>
      </c>
      <c r="D28" s="86" t="s">
        <v>673</v>
      </c>
      <c r="E28" s="96">
        <v>1</v>
      </c>
      <c r="F28" s="97">
        <v>0</v>
      </c>
      <c r="G28" s="97">
        <v>1</v>
      </c>
      <c r="H28" s="97">
        <v>1</v>
      </c>
      <c r="I28" s="98">
        <v>1</v>
      </c>
      <c r="J28" s="155" t="s">
        <v>1042</v>
      </c>
    </row>
    <row r="29" spans="2:10" ht="36.75" hidden="1" customHeight="1" x14ac:dyDescent="0.25">
      <c r="B29" s="88" t="s">
        <v>109</v>
      </c>
      <c r="C29" s="84" t="s">
        <v>110</v>
      </c>
      <c r="D29" s="50" t="s">
        <v>670</v>
      </c>
      <c r="E29" s="93">
        <v>1</v>
      </c>
      <c r="F29" s="94">
        <v>1</v>
      </c>
      <c r="G29" s="94">
        <v>0</v>
      </c>
      <c r="H29" s="94">
        <v>0</v>
      </c>
      <c r="I29" s="95">
        <v>1</v>
      </c>
      <c r="J29" s="155"/>
    </row>
    <row r="30" spans="2:10" ht="36.75" hidden="1" customHeight="1" x14ac:dyDescent="0.25">
      <c r="B30" s="88" t="s">
        <v>111</v>
      </c>
      <c r="C30" s="84" t="s">
        <v>112</v>
      </c>
      <c r="D30" s="82" t="s">
        <v>671</v>
      </c>
      <c r="E30" s="93">
        <v>1</v>
      </c>
      <c r="F30" s="94">
        <v>1</v>
      </c>
      <c r="G30" s="94">
        <v>0</v>
      </c>
      <c r="H30" s="94">
        <v>0</v>
      </c>
      <c r="I30" s="95">
        <v>1</v>
      </c>
      <c r="J30" s="155"/>
    </row>
    <row r="31" spans="2:10" ht="36.75" hidden="1" customHeight="1" x14ac:dyDescent="0.25">
      <c r="B31" s="88" t="s">
        <v>114</v>
      </c>
      <c r="C31" s="84" t="s">
        <v>115</v>
      </c>
      <c r="D31" s="82" t="s">
        <v>671</v>
      </c>
      <c r="E31" s="93">
        <v>1</v>
      </c>
      <c r="F31" s="94">
        <v>1</v>
      </c>
      <c r="G31" s="94">
        <v>0</v>
      </c>
      <c r="H31" s="94">
        <v>0</v>
      </c>
      <c r="I31" s="95">
        <v>1</v>
      </c>
      <c r="J31" s="155"/>
    </row>
    <row r="32" spans="2:10" ht="36.75" hidden="1" customHeight="1" x14ac:dyDescent="0.25">
      <c r="B32" s="88" t="s">
        <v>117</v>
      </c>
      <c r="C32" s="84" t="s">
        <v>118</v>
      </c>
      <c r="D32" s="82" t="s">
        <v>671</v>
      </c>
      <c r="E32" s="93">
        <v>1</v>
      </c>
      <c r="F32" s="94">
        <v>1</v>
      </c>
      <c r="G32" s="94">
        <v>0</v>
      </c>
      <c r="H32" s="94">
        <v>0</v>
      </c>
      <c r="I32" s="95">
        <v>1</v>
      </c>
      <c r="J32" s="155"/>
    </row>
    <row r="33" spans="1:10" ht="36.75" hidden="1" customHeight="1" x14ac:dyDescent="0.25">
      <c r="B33" s="88" t="s">
        <v>120</v>
      </c>
      <c r="C33" s="84" t="s">
        <v>121</v>
      </c>
      <c r="D33" s="82" t="s">
        <v>671</v>
      </c>
      <c r="E33" s="93">
        <v>1</v>
      </c>
      <c r="F33" s="94">
        <v>1</v>
      </c>
      <c r="G33" s="94">
        <v>1</v>
      </c>
      <c r="H33" s="94">
        <v>1</v>
      </c>
      <c r="I33" s="95">
        <v>1</v>
      </c>
      <c r="J33" s="155" t="s">
        <v>1037</v>
      </c>
    </row>
    <row r="34" spans="1:10" ht="36.75" hidden="1" customHeight="1" x14ac:dyDescent="0.25">
      <c r="B34" s="88" t="s">
        <v>123</v>
      </c>
      <c r="C34" s="84" t="s">
        <v>124</v>
      </c>
      <c r="D34" s="82" t="s">
        <v>668</v>
      </c>
      <c r="E34" s="93">
        <v>1</v>
      </c>
      <c r="F34" s="94">
        <v>1</v>
      </c>
      <c r="G34" s="94">
        <v>0</v>
      </c>
      <c r="H34" s="94">
        <v>0</v>
      </c>
      <c r="I34" s="95">
        <v>1</v>
      </c>
      <c r="J34" s="155" t="s">
        <v>1035</v>
      </c>
    </row>
    <row r="35" spans="1:10" ht="36.75" hidden="1" customHeight="1" x14ac:dyDescent="0.25">
      <c r="B35" s="88" t="s">
        <v>126</v>
      </c>
      <c r="C35" s="84" t="s">
        <v>127</v>
      </c>
      <c r="D35" s="82" t="s">
        <v>674</v>
      </c>
      <c r="E35" s="93">
        <v>1</v>
      </c>
      <c r="F35" s="94">
        <v>1</v>
      </c>
      <c r="G35" s="94">
        <v>1</v>
      </c>
      <c r="H35" s="94">
        <v>1</v>
      </c>
      <c r="I35" s="95">
        <v>1</v>
      </c>
      <c r="J35" s="155"/>
    </row>
    <row r="36" spans="1:10" ht="36.75" hidden="1" customHeight="1" x14ac:dyDescent="0.25">
      <c r="B36" s="88" t="s">
        <v>129</v>
      </c>
      <c r="C36" s="84" t="s">
        <v>416</v>
      </c>
      <c r="D36" s="82" t="s">
        <v>674</v>
      </c>
      <c r="E36" s="93">
        <v>1</v>
      </c>
      <c r="F36" s="94">
        <v>1</v>
      </c>
      <c r="G36" s="94">
        <v>1</v>
      </c>
      <c r="H36" s="94">
        <v>1</v>
      </c>
      <c r="I36" s="95">
        <v>1</v>
      </c>
      <c r="J36" s="155"/>
    </row>
    <row r="37" spans="1:10" ht="36.75" hidden="1" customHeight="1" x14ac:dyDescent="0.25">
      <c r="B37" s="88" t="s">
        <v>135</v>
      </c>
      <c r="C37" s="84" t="s">
        <v>136</v>
      </c>
      <c r="D37" s="82" t="s">
        <v>668</v>
      </c>
      <c r="E37" s="93">
        <v>1</v>
      </c>
      <c r="F37" s="94">
        <v>1</v>
      </c>
      <c r="G37" s="94">
        <v>0</v>
      </c>
      <c r="H37" s="94">
        <v>0</v>
      </c>
      <c r="I37" s="95">
        <v>1</v>
      </c>
      <c r="J37" s="155" t="s">
        <v>1035</v>
      </c>
    </row>
    <row r="38" spans="1:10" ht="36.75" hidden="1" customHeight="1" x14ac:dyDescent="0.25">
      <c r="B38" s="88" t="s">
        <v>138</v>
      </c>
      <c r="C38" s="84" t="s">
        <v>139</v>
      </c>
      <c r="D38" s="82" t="s">
        <v>674</v>
      </c>
      <c r="E38" s="93">
        <v>1</v>
      </c>
      <c r="F38" s="94">
        <v>1</v>
      </c>
      <c r="G38" s="94">
        <v>1</v>
      </c>
      <c r="H38" s="94">
        <v>1</v>
      </c>
      <c r="I38" s="95">
        <v>1</v>
      </c>
      <c r="J38" s="155"/>
    </row>
    <row r="39" spans="1:10" ht="36.75" hidden="1" customHeight="1" x14ac:dyDescent="0.25">
      <c r="B39" s="88" t="s">
        <v>140</v>
      </c>
      <c r="C39" s="84" t="s">
        <v>141</v>
      </c>
      <c r="D39" s="82" t="s">
        <v>675</v>
      </c>
      <c r="E39" s="93">
        <v>1</v>
      </c>
      <c r="F39" s="94">
        <v>0</v>
      </c>
      <c r="G39" s="94">
        <v>1</v>
      </c>
      <c r="H39" s="94">
        <v>1</v>
      </c>
      <c r="I39" s="95">
        <v>1</v>
      </c>
      <c r="J39" s="155" t="s">
        <v>1032</v>
      </c>
    </row>
    <row r="40" spans="1:10" ht="36.75" hidden="1" customHeight="1" x14ac:dyDescent="0.25">
      <c r="A40" s="108"/>
      <c r="B40" s="88" t="s">
        <v>142</v>
      </c>
      <c r="C40" s="84" t="s">
        <v>143</v>
      </c>
      <c r="D40" s="82" t="s">
        <v>663</v>
      </c>
      <c r="E40" s="93">
        <v>1</v>
      </c>
      <c r="F40" s="94">
        <v>1</v>
      </c>
      <c r="G40" s="94">
        <v>0</v>
      </c>
      <c r="H40" s="94">
        <v>0</v>
      </c>
      <c r="I40" s="95">
        <v>1</v>
      </c>
      <c r="J40" s="155" t="s">
        <v>1035</v>
      </c>
    </row>
    <row r="41" spans="1:10" ht="36.75" hidden="1" customHeight="1" x14ac:dyDescent="0.25">
      <c r="B41" s="88" t="s">
        <v>145</v>
      </c>
      <c r="C41" s="84" t="s">
        <v>146</v>
      </c>
      <c r="D41" s="82" t="s">
        <v>676</v>
      </c>
      <c r="E41" s="93">
        <v>1</v>
      </c>
      <c r="F41" s="94">
        <v>1</v>
      </c>
      <c r="G41" s="94">
        <v>1</v>
      </c>
      <c r="H41" s="94">
        <v>1</v>
      </c>
      <c r="I41" s="95">
        <v>1</v>
      </c>
      <c r="J41" s="155"/>
    </row>
    <row r="42" spans="1:10" ht="36.75" hidden="1" customHeight="1" x14ac:dyDescent="0.25">
      <c r="B42" s="88" t="s">
        <v>147</v>
      </c>
      <c r="C42" s="84" t="s">
        <v>148</v>
      </c>
      <c r="D42" s="82" t="s">
        <v>674</v>
      </c>
      <c r="E42" s="93">
        <v>1</v>
      </c>
      <c r="F42" s="94">
        <v>1</v>
      </c>
      <c r="G42" s="94">
        <v>1</v>
      </c>
      <c r="H42" s="94">
        <v>1</v>
      </c>
      <c r="I42" s="95">
        <v>1</v>
      </c>
      <c r="J42" s="155"/>
    </row>
    <row r="43" spans="1:10" ht="36.75" hidden="1" customHeight="1" x14ac:dyDescent="0.25">
      <c r="B43" s="88" t="s">
        <v>151</v>
      </c>
      <c r="C43" s="84" t="s">
        <v>152</v>
      </c>
      <c r="D43" s="82" t="s">
        <v>669</v>
      </c>
      <c r="E43" s="93">
        <v>1</v>
      </c>
      <c r="F43" s="94">
        <v>1</v>
      </c>
      <c r="G43" s="94">
        <v>0</v>
      </c>
      <c r="H43" s="94">
        <v>0</v>
      </c>
      <c r="I43" s="95">
        <v>1</v>
      </c>
      <c r="J43" s="155"/>
    </row>
    <row r="44" spans="1:10" ht="36.75" hidden="1" customHeight="1" x14ac:dyDescent="0.25">
      <c r="B44" s="88" t="s">
        <v>154</v>
      </c>
      <c r="C44" s="84" t="s">
        <v>155</v>
      </c>
      <c r="D44" s="82" t="s">
        <v>674</v>
      </c>
      <c r="E44" s="93">
        <v>1</v>
      </c>
      <c r="F44" s="94">
        <v>1</v>
      </c>
      <c r="G44" s="94">
        <v>1</v>
      </c>
      <c r="H44" s="94">
        <v>1</v>
      </c>
      <c r="I44" s="95">
        <v>1</v>
      </c>
      <c r="J44" s="155"/>
    </row>
    <row r="45" spans="1:10" ht="36.75" hidden="1" customHeight="1" x14ac:dyDescent="0.25">
      <c r="B45" s="88" t="s">
        <v>156</v>
      </c>
      <c r="C45" s="84" t="s">
        <v>157</v>
      </c>
      <c r="D45" s="82" t="s">
        <v>675</v>
      </c>
      <c r="E45" s="93">
        <v>1</v>
      </c>
      <c r="F45" s="94">
        <v>1</v>
      </c>
      <c r="G45" s="94">
        <v>1</v>
      </c>
      <c r="H45" s="94">
        <v>1</v>
      </c>
      <c r="I45" s="95">
        <v>1</v>
      </c>
      <c r="J45" s="156"/>
    </row>
    <row r="46" spans="1:10" ht="36.75" hidden="1" customHeight="1" x14ac:dyDescent="0.25">
      <c r="B46" s="88" t="s">
        <v>158</v>
      </c>
      <c r="C46" s="84" t="s">
        <v>159</v>
      </c>
      <c r="D46" s="82" t="s">
        <v>675</v>
      </c>
      <c r="E46" s="93">
        <v>1</v>
      </c>
      <c r="F46" s="94">
        <v>1</v>
      </c>
      <c r="G46" s="94">
        <v>1</v>
      </c>
      <c r="H46" s="94">
        <v>1</v>
      </c>
      <c r="I46" s="95">
        <v>1</v>
      </c>
      <c r="J46" s="156"/>
    </row>
    <row r="47" spans="1:10" ht="36.75" hidden="1" customHeight="1" x14ac:dyDescent="0.25">
      <c r="B47" s="88" t="s">
        <v>160</v>
      </c>
      <c r="C47" s="84" t="s">
        <v>161</v>
      </c>
      <c r="D47" s="82" t="s">
        <v>669</v>
      </c>
      <c r="E47" s="93">
        <v>1</v>
      </c>
      <c r="F47" s="94">
        <v>1</v>
      </c>
      <c r="G47" s="94">
        <v>0</v>
      </c>
      <c r="H47" s="94">
        <v>0</v>
      </c>
      <c r="I47" s="95">
        <v>1</v>
      </c>
      <c r="J47" s="155"/>
    </row>
    <row r="48" spans="1:10" ht="36.75" hidden="1" customHeight="1" x14ac:dyDescent="0.25">
      <c r="B48" s="88" t="s">
        <v>163</v>
      </c>
      <c r="C48" s="84" t="s">
        <v>164</v>
      </c>
      <c r="D48" s="82" t="s">
        <v>674</v>
      </c>
      <c r="E48" s="93">
        <v>1</v>
      </c>
      <c r="F48" s="94">
        <v>1</v>
      </c>
      <c r="G48" s="94">
        <v>1</v>
      </c>
      <c r="H48" s="94">
        <v>1</v>
      </c>
      <c r="I48" s="95">
        <v>1</v>
      </c>
      <c r="J48" s="155"/>
    </row>
    <row r="49" spans="2:10" ht="36.75" hidden="1" customHeight="1" x14ac:dyDescent="0.25">
      <c r="B49" s="88" t="s">
        <v>165</v>
      </c>
      <c r="C49" s="84" t="s">
        <v>166</v>
      </c>
      <c r="D49" s="82" t="s">
        <v>677</v>
      </c>
      <c r="E49" s="93">
        <v>1</v>
      </c>
      <c r="F49" s="94">
        <v>1</v>
      </c>
      <c r="G49" s="94">
        <v>1</v>
      </c>
      <c r="H49" s="94">
        <v>1</v>
      </c>
      <c r="I49" s="95">
        <v>1</v>
      </c>
      <c r="J49" s="155"/>
    </row>
    <row r="50" spans="2:10" ht="36.75" hidden="1" customHeight="1" x14ac:dyDescent="0.25">
      <c r="B50" s="88" t="s">
        <v>167</v>
      </c>
      <c r="C50" s="84" t="s">
        <v>168</v>
      </c>
      <c r="D50" s="82" t="s">
        <v>668</v>
      </c>
      <c r="E50" s="93">
        <v>1</v>
      </c>
      <c r="F50" s="94">
        <v>1</v>
      </c>
      <c r="G50" s="94">
        <v>0</v>
      </c>
      <c r="H50" s="94">
        <v>0</v>
      </c>
      <c r="I50" s="95">
        <v>1</v>
      </c>
      <c r="J50" s="155" t="s">
        <v>1035</v>
      </c>
    </row>
    <row r="51" spans="2:10" ht="36.75" hidden="1" customHeight="1" x14ac:dyDescent="0.25">
      <c r="B51" s="88" t="s">
        <v>170</v>
      </c>
      <c r="C51" s="84" t="s">
        <v>171</v>
      </c>
      <c r="D51" s="82" t="s">
        <v>668</v>
      </c>
      <c r="E51" s="93">
        <v>1</v>
      </c>
      <c r="F51" s="94">
        <v>1</v>
      </c>
      <c r="G51" s="94">
        <v>0</v>
      </c>
      <c r="H51" s="94">
        <v>0</v>
      </c>
      <c r="I51" s="95">
        <v>1</v>
      </c>
      <c r="J51" s="156" t="s">
        <v>1035</v>
      </c>
    </row>
    <row r="52" spans="2:10" ht="36.75" hidden="1" customHeight="1" x14ac:dyDescent="0.25">
      <c r="B52" s="88" t="s">
        <v>173</v>
      </c>
      <c r="C52" s="84" t="s">
        <v>174</v>
      </c>
      <c r="D52" s="82" t="s">
        <v>678</v>
      </c>
      <c r="E52" s="93">
        <v>1</v>
      </c>
      <c r="F52" s="94">
        <v>1</v>
      </c>
      <c r="G52" s="94">
        <v>0</v>
      </c>
      <c r="H52" s="94">
        <v>0</v>
      </c>
      <c r="I52" s="95">
        <v>1</v>
      </c>
      <c r="J52" s="156" t="s">
        <v>1035</v>
      </c>
    </row>
    <row r="53" spans="2:10" ht="36.75" hidden="1" customHeight="1" x14ac:dyDescent="0.25">
      <c r="B53" s="88" t="s">
        <v>176</v>
      </c>
      <c r="C53" s="84" t="s">
        <v>177</v>
      </c>
      <c r="D53" s="82" t="s">
        <v>668</v>
      </c>
      <c r="E53" s="93">
        <v>1</v>
      </c>
      <c r="F53" s="94">
        <v>1</v>
      </c>
      <c r="G53" s="94">
        <v>0</v>
      </c>
      <c r="H53" s="94">
        <v>0</v>
      </c>
      <c r="I53" s="95">
        <v>1</v>
      </c>
      <c r="J53" s="155" t="s">
        <v>1035</v>
      </c>
    </row>
    <row r="54" spans="2:10" ht="36.75" hidden="1" customHeight="1" x14ac:dyDescent="0.25">
      <c r="B54" s="88" t="s">
        <v>179</v>
      </c>
      <c r="C54" s="84" t="s">
        <v>963</v>
      </c>
      <c r="D54" s="82" t="s">
        <v>667</v>
      </c>
      <c r="E54" s="93">
        <v>1</v>
      </c>
      <c r="F54" s="94">
        <v>1</v>
      </c>
      <c r="G54" s="94">
        <v>0</v>
      </c>
      <c r="H54" s="94">
        <v>0</v>
      </c>
      <c r="I54" s="95">
        <v>1</v>
      </c>
      <c r="J54" s="155" t="s">
        <v>1035</v>
      </c>
    </row>
    <row r="55" spans="2:10" ht="36.75" hidden="1" customHeight="1" x14ac:dyDescent="0.25">
      <c r="B55" s="88" t="s">
        <v>182</v>
      </c>
      <c r="C55" s="84" t="s">
        <v>183</v>
      </c>
      <c r="D55" s="82" t="s">
        <v>674</v>
      </c>
      <c r="E55" s="93">
        <v>1</v>
      </c>
      <c r="F55" s="94">
        <v>1</v>
      </c>
      <c r="G55" s="94">
        <v>1</v>
      </c>
      <c r="H55" s="94">
        <v>1</v>
      </c>
      <c r="I55" s="95">
        <v>1</v>
      </c>
      <c r="J55" s="155"/>
    </row>
    <row r="56" spans="2:10" ht="36.75" hidden="1" customHeight="1" x14ac:dyDescent="0.25">
      <c r="B56" s="88" t="s">
        <v>218</v>
      </c>
      <c r="C56" s="84" t="s">
        <v>219</v>
      </c>
      <c r="D56" s="82" t="s">
        <v>679</v>
      </c>
      <c r="E56" s="93">
        <v>1</v>
      </c>
      <c r="F56" s="94">
        <v>1</v>
      </c>
      <c r="G56" s="94">
        <v>0</v>
      </c>
      <c r="H56" s="94">
        <v>0</v>
      </c>
      <c r="I56" s="95">
        <v>1</v>
      </c>
      <c r="J56" s="155"/>
    </row>
    <row r="57" spans="2:10" ht="36.75" hidden="1" customHeight="1" x14ac:dyDescent="0.25">
      <c r="B57" s="88" t="s">
        <v>225</v>
      </c>
      <c r="C57" s="84" t="s">
        <v>226</v>
      </c>
      <c r="D57" s="82" t="s">
        <v>677</v>
      </c>
      <c r="E57" s="93">
        <v>1</v>
      </c>
      <c r="F57" s="94">
        <v>1</v>
      </c>
      <c r="G57" s="94">
        <v>0</v>
      </c>
      <c r="H57" s="94">
        <v>0</v>
      </c>
      <c r="I57" s="95">
        <v>1</v>
      </c>
      <c r="J57" s="155" t="s">
        <v>1035</v>
      </c>
    </row>
    <row r="58" spans="2:10" ht="36.75" hidden="1" customHeight="1" x14ac:dyDescent="0.25">
      <c r="B58" s="88" t="s">
        <v>227</v>
      </c>
      <c r="C58" s="84" t="s">
        <v>228</v>
      </c>
      <c r="D58" s="82" t="s">
        <v>675</v>
      </c>
      <c r="E58" s="93">
        <v>1</v>
      </c>
      <c r="F58" s="94">
        <v>0</v>
      </c>
      <c r="G58" s="94">
        <v>0</v>
      </c>
      <c r="H58" s="94">
        <v>0</v>
      </c>
      <c r="I58" s="95">
        <v>1</v>
      </c>
      <c r="J58" s="155" t="s">
        <v>1040</v>
      </c>
    </row>
    <row r="59" spans="2:10" ht="36.75" hidden="1" customHeight="1" x14ac:dyDescent="0.25">
      <c r="B59" s="88" t="s">
        <v>239</v>
      </c>
      <c r="C59" s="84" t="s">
        <v>240</v>
      </c>
      <c r="D59" s="82" t="s">
        <v>659</v>
      </c>
      <c r="E59" s="93">
        <v>1</v>
      </c>
      <c r="F59" s="94">
        <v>1</v>
      </c>
      <c r="G59" s="94">
        <v>0</v>
      </c>
      <c r="H59" s="94">
        <v>0</v>
      </c>
      <c r="I59" s="95">
        <v>1</v>
      </c>
      <c r="J59" s="155"/>
    </row>
    <row r="60" spans="2:10" ht="36.75" hidden="1" customHeight="1" x14ac:dyDescent="0.25">
      <c r="B60" s="88" t="s">
        <v>242</v>
      </c>
      <c r="C60" s="84" t="s">
        <v>243</v>
      </c>
      <c r="D60" s="82" t="s">
        <v>659</v>
      </c>
      <c r="E60" s="93">
        <v>1</v>
      </c>
      <c r="F60" s="94">
        <v>1</v>
      </c>
      <c r="G60" s="94">
        <v>0</v>
      </c>
      <c r="H60" s="94">
        <v>0</v>
      </c>
      <c r="I60" s="95">
        <v>1</v>
      </c>
      <c r="J60" s="155"/>
    </row>
    <row r="61" spans="2:10" ht="36.75" hidden="1" customHeight="1" x14ac:dyDescent="0.25">
      <c r="B61" s="88" t="s">
        <v>245</v>
      </c>
      <c r="C61" s="84" t="s">
        <v>246</v>
      </c>
      <c r="D61" s="82" t="s">
        <v>672</v>
      </c>
      <c r="E61" s="93">
        <v>1</v>
      </c>
      <c r="F61" s="94">
        <v>1</v>
      </c>
      <c r="G61" s="94">
        <v>0</v>
      </c>
      <c r="H61" s="94">
        <v>0</v>
      </c>
      <c r="I61" s="95">
        <v>1</v>
      </c>
      <c r="J61" s="155"/>
    </row>
    <row r="62" spans="2:10" ht="36.75" hidden="1" customHeight="1" x14ac:dyDescent="0.25">
      <c r="B62" s="88" t="s">
        <v>247</v>
      </c>
      <c r="C62" s="84" t="s">
        <v>248</v>
      </c>
      <c r="D62" s="82" t="s">
        <v>680</v>
      </c>
      <c r="E62" s="93">
        <v>1</v>
      </c>
      <c r="F62" s="94">
        <v>1</v>
      </c>
      <c r="G62" s="94">
        <v>1</v>
      </c>
      <c r="H62" s="94">
        <v>1</v>
      </c>
      <c r="I62" s="95">
        <v>1</v>
      </c>
      <c r="J62" s="155"/>
    </row>
    <row r="63" spans="2:10" ht="36.75" hidden="1" customHeight="1" x14ac:dyDescent="0.25">
      <c r="B63" s="88" t="s">
        <v>249</v>
      </c>
      <c r="C63" s="84" t="s">
        <v>250</v>
      </c>
      <c r="D63" s="82" t="s">
        <v>681</v>
      </c>
      <c r="E63" s="93">
        <v>1</v>
      </c>
      <c r="F63" s="94">
        <v>0</v>
      </c>
      <c r="G63" s="94">
        <v>0</v>
      </c>
      <c r="H63" s="94">
        <v>0</v>
      </c>
      <c r="I63" s="95">
        <v>1</v>
      </c>
      <c r="J63" s="155" t="s">
        <v>1033</v>
      </c>
    </row>
    <row r="64" spans="2:10" ht="36.75" hidden="1" customHeight="1" x14ac:dyDescent="0.25">
      <c r="B64" s="88" t="s">
        <v>252</v>
      </c>
      <c r="C64" s="84" t="s">
        <v>253</v>
      </c>
      <c r="D64" s="82" t="s">
        <v>682</v>
      </c>
      <c r="E64" s="93">
        <v>1</v>
      </c>
      <c r="F64" s="94">
        <v>0</v>
      </c>
      <c r="G64" s="94">
        <v>1</v>
      </c>
      <c r="H64" s="94">
        <v>1</v>
      </c>
      <c r="I64" s="95">
        <v>1</v>
      </c>
      <c r="J64" s="155" t="s">
        <v>1033</v>
      </c>
    </row>
    <row r="65" spans="2:10" ht="36.75" hidden="1" customHeight="1" x14ac:dyDescent="0.25">
      <c r="B65" s="88" t="s">
        <v>255</v>
      </c>
      <c r="C65" s="84" t="s">
        <v>256</v>
      </c>
      <c r="D65" s="82" t="s">
        <v>669</v>
      </c>
      <c r="E65" s="93">
        <v>1</v>
      </c>
      <c r="F65" s="94">
        <v>1</v>
      </c>
      <c r="G65" s="94">
        <v>0</v>
      </c>
      <c r="H65" s="94">
        <v>0</v>
      </c>
      <c r="I65" s="95">
        <v>1</v>
      </c>
      <c r="J65" s="155"/>
    </row>
    <row r="66" spans="2:10" ht="36.75" hidden="1" customHeight="1" x14ac:dyDescent="0.25">
      <c r="B66" s="88" t="s">
        <v>257</v>
      </c>
      <c r="C66" s="84" t="s">
        <v>258</v>
      </c>
      <c r="D66" s="82" t="s">
        <v>674</v>
      </c>
      <c r="E66" s="93">
        <v>1</v>
      </c>
      <c r="F66" s="94">
        <v>1</v>
      </c>
      <c r="G66" s="94">
        <v>1</v>
      </c>
      <c r="H66" s="94">
        <v>1</v>
      </c>
      <c r="I66" s="95">
        <v>1</v>
      </c>
      <c r="J66" s="155"/>
    </row>
    <row r="67" spans="2:10" ht="36.75" hidden="1" customHeight="1" x14ac:dyDescent="0.25">
      <c r="B67" s="88" t="s">
        <v>259</v>
      </c>
      <c r="C67" s="84" t="s">
        <v>260</v>
      </c>
      <c r="D67" s="82" t="s">
        <v>668</v>
      </c>
      <c r="E67" s="93">
        <v>1</v>
      </c>
      <c r="F67" s="94">
        <v>1</v>
      </c>
      <c r="G67" s="94">
        <v>1</v>
      </c>
      <c r="H67" s="94">
        <v>1</v>
      </c>
      <c r="I67" s="95">
        <v>1</v>
      </c>
      <c r="J67" s="155"/>
    </row>
    <row r="68" spans="2:10" ht="36.75" hidden="1" customHeight="1" x14ac:dyDescent="0.25">
      <c r="B68" s="88" t="s">
        <v>261</v>
      </c>
      <c r="C68" s="84" t="s">
        <v>262</v>
      </c>
      <c r="D68" s="82" t="s">
        <v>675</v>
      </c>
      <c r="E68" s="93">
        <v>1</v>
      </c>
      <c r="F68" s="94">
        <v>1</v>
      </c>
      <c r="G68" s="94">
        <v>1</v>
      </c>
      <c r="H68" s="94">
        <v>1</v>
      </c>
      <c r="I68" s="95">
        <v>1</v>
      </c>
      <c r="J68" s="155"/>
    </row>
    <row r="69" spans="2:10" ht="36.75" hidden="1" customHeight="1" x14ac:dyDescent="0.25">
      <c r="B69" s="88" t="s">
        <v>264</v>
      </c>
      <c r="C69" s="84" t="s">
        <v>265</v>
      </c>
      <c r="D69" s="82" t="s">
        <v>674</v>
      </c>
      <c r="E69" s="93">
        <v>1</v>
      </c>
      <c r="F69" s="94">
        <v>1</v>
      </c>
      <c r="G69" s="94">
        <v>1</v>
      </c>
      <c r="H69" s="94">
        <v>1</v>
      </c>
      <c r="I69" s="95">
        <v>1</v>
      </c>
      <c r="J69" s="155"/>
    </row>
    <row r="70" spans="2:10" ht="36.75" hidden="1" customHeight="1" x14ac:dyDescent="0.25">
      <c r="B70" s="88" t="s">
        <v>266</v>
      </c>
      <c r="C70" s="84" t="s">
        <v>267</v>
      </c>
      <c r="D70" s="82" t="s">
        <v>683</v>
      </c>
      <c r="E70" s="93">
        <v>1</v>
      </c>
      <c r="F70" s="94">
        <v>1</v>
      </c>
      <c r="G70" s="94">
        <v>1</v>
      </c>
      <c r="H70" s="94">
        <v>1</v>
      </c>
      <c r="I70" s="95">
        <v>1</v>
      </c>
      <c r="J70" s="155"/>
    </row>
    <row r="71" spans="2:10" ht="36.75" hidden="1" customHeight="1" x14ac:dyDescent="0.25">
      <c r="B71" s="88" t="s">
        <v>271</v>
      </c>
      <c r="C71" s="84" t="s">
        <v>272</v>
      </c>
      <c r="D71" s="82" t="s">
        <v>666</v>
      </c>
      <c r="E71" s="93">
        <v>1</v>
      </c>
      <c r="F71" s="94">
        <v>0</v>
      </c>
      <c r="G71" s="94">
        <v>1</v>
      </c>
      <c r="H71" s="94">
        <v>1</v>
      </c>
      <c r="I71" s="95">
        <v>1</v>
      </c>
      <c r="J71" s="155" t="s">
        <v>1034</v>
      </c>
    </row>
    <row r="72" spans="2:10" ht="36.75" hidden="1" customHeight="1" x14ac:dyDescent="0.25">
      <c r="B72" s="88" t="s">
        <v>274</v>
      </c>
      <c r="C72" s="84" t="s">
        <v>275</v>
      </c>
      <c r="D72" s="82" t="s">
        <v>674</v>
      </c>
      <c r="E72" s="93">
        <v>1</v>
      </c>
      <c r="F72" s="94">
        <v>1</v>
      </c>
      <c r="G72" s="94">
        <v>1</v>
      </c>
      <c r="H72" s="94">
        <v>1</v>
      </c>
      <c r="I72" s="95">
        <v>1</v>
      </c>
      <c r="J72" s="155"/>
    </row>
    <row r="73" spans="2:10" ht="36.75" hidden="1" customHeight="1" x14ac:dyDescent="0.25">
      <c r="B73" s="88" t="s">
        <v>277</v>
      </c>
      <c r="C73" s="84" t="s">
        <v>278</v>
      </c>
      <c r="D73" s="82" t="s">
        <v>677</v>
      </c>
      <c r="E73" s="93">
        <v>1</v>
      </c>
      <c r="F73" s="94">
        <v>1</v>
      </c>
      <c r="G73" s="94">
        <v>0</v>
      </c>
      <c r="H73" s="94">
        <v>0</v>
      </c>
      <c r="I73" s="95">
        <v>1</v>
      </c>
      <c r="J73" s="155" t="s">
        <v>1041</v>
      </c>
    </row>
    <row r="74" spans="2:10" ht="36.75" hidden="1" customHeight="1" x14ac:dyDescent="0.25">
      <c r="B74" s="88" t="s">
        <v>280</v>
      </c>
      <c r="C74" s="84" t="s">
        <v>281</v>
      </c>
      <c r="D74" s="82" t="s">
        <v>679</v>
      </c>
      <c r="E74" s="93">
        <v>1</v>
      </c>
      <c r="F74" s="94">
        <v>1</v>
      </c>
      <c r="G74" s="94">
        <v>0</v>
      </c>
      <c r="H74" s="94">
        <v>0</v>
      </c>
      <c r="I74" s="95">
        <v>1</v>
      </c>
      <c r="J74" s="155"/>
    </row>
    <row r="75" spans="2:10" ht="36.75" hidden="1" customHeight="1" x14ac:dyDescent="0.25">
      <c r="B75" s="88" t="s">
        <v>283</v>
      </c>
      <c r="C75" s="84" t="s">
        <v>962</v>
      </c>
      <c r="D75" s="82" t="s">
        <v>684</v>
      </c>
      <c r="E75" s="93">
        <v>1</v>
      </c>
      <c r="F75" s="94">
        <v>1</v>
      </c>
      <c r="G75" s="94">
        <v>1</v>
      </c>
      <c r="H75" s="94">
        <v>1</v>
      </c>
      <c r="I75" s="95">
        <v>1</v>
      </c>
      <c r="J75" s="155"/>
    </row>
    <row r="76" spans="2:10" ht="36.75" hidden="1" customHeight="1" x14ac:dyDescent="0.25">
      <c r="B76" s="88" t="s">
        <v>288</v>
      </c>
      <c r="C76" s="84" t="s">
        <v>289</v>
      </c>
      <c r="D76" s="82" t="s">
        <v>668</v>
      </c>
      <c r="E76" s="93">
        <v>1</v>
      </c>
      <c r="F76" s="94">
        <v>1</v>
      </c>
      <c r="G76" s="94">
        <v>1</v>
      </c>
      <c r="H76" s="94">
        <v>1</v>
      </c>
      <c r="I76" s="95">
        <v>1</v>
      </c>
      <c r="J76" s="155"/>
    </row>
    <row r="77" spans="2:10" ht="36.75" hidden="1" customHeight="1" x14ac:dyDescent="0.25">
      <c r="B77" s="88" t="s">
        <v>291</v>
      </c>
      <c r="C77" s="84" t="s">
        <v>292</v>
      </c>
      <c r="D77" s="82" t="s">
        <v>676</v>
      </c>
      <c r="E77" s="93">
        <v>1</v>
      </c>
      <c r="F77" s="94">
        <v>1</v>
      </c>
      <c r="G77" s="94">
        <v>1</v>
      </c>
      <c r="H77" s="94">
        <v>1</v>
      </c>
      <c r="I77" s="95">
        <v>1</v>
      </c>
      <c r="J77" s="155"/>
    </row>
    <row r="78" spans="2:10" ht="36.75" hidden="1" customHeight="1" x14ac:dyDescent="0.25">
      <c r="B78" s="88" t="s">
        <v>294</v>
      </c>
      <c r="C78" s="84" t="s">
        <v>295</v>
      </c>
      <c r="D78" s="82" t="s">
        <v>676</v>
      </c>
      <c r="E78" s="93">
        <v>1</v>
      </c>
      <c r="F78" s="94">
        <v>1</v>
      </c>
      <c r="G78" s="94">
        <v>1</v>
      </c>
      <c r="H78" s="94">
        <v>1</v>
      </c>
      <c r="I78" s="95">
        <v>1</v>
      </c>
      <c r="J78" s="155"/>
    </row>
    <row r="79" spans="2:10" ht="36.75" hidden="1" customHeight="1" x14ac:dyDescent="0.25">
      <c r="B79" s="88" t="s">
        <v>297</v>
      </c>
      <c r="C79" s="84" t="s">
        <v>298</v>
      </c>
      <c r="D79" s="82" t="s">
        <v>665</v>
      </c>
      <c r="E79" s="93">
        <v>1</v>
      </c>
      <c r="F79" s="94">
        <v>1</v>
      </c>
      <c r="G79" s="94">
        <v>1</v>
      </c>
      <c r="H79" s="94">
        <v>1</v>
      </c>
      <c r="I79" s="95">
        <v>1</v>
      </c>
      <c r="J79" s="155"/>
    </row>
    <row r="80" spans="2:10" ht="36.75" hidden="1" customHeight="1" x14ac:dyDescent="0.25">
      <c r="B80" s="88" t="s">
        <v>300</v>
      </c>
      <c r="C80" s="84" t="s">
        <v>301</v>
      </c>
      <c r="D80" s="82" t="s">
        <v>685</v>
      </c>
      <c r="E80" s="93">
        <v>1</v>
      </c>
      <c r="F80" s="94">
        <v>1</v>
      </c>
      <c r="G80" s="94">
        <v>1</v>
      </c>
      <c r="H80" s="94">
        <v>1</v>
      </c>
      <c r="I80" s="95">
        <v>1</v>
      </c>
      <c r="J80" s="155"/>
    </row>
    <row r="81" spans="1:10" ht="36.75" hidden="1" customHeight="1" x14ac:dyDescent="0.25">
      <c r="A81" s="108"/>
      <c r="B81" s="88" t="s">
        <v>303</v>
      </c>
      <c r="C81" s="84" t="s">
        <v>304</v>
      </c>
      <c r="D81" s="82" t="s">
        <v>686</v>
      </c>
      <c r="E81" s="93">
        <v>1</v>
      </c>
      <c r="F81" s="94">
        <v>1</v>
      </c>
      <c r="G81" s="94">
        <v>0</v>
      </c>
      <c r="H81" s="94">
        <v>0</v>
      </c>
      <c r="I81" s="95">
        <v>1</v>
      </c>
      <c r="J81" s="155"/>
    </row>
    <row r="82" spans="1:10" ht="36.75" hidden="1" customHeight="1" x14ac:dyDescent="0.25">
      <c r="B82" s="88" t="s">
        <v>308</v>
      </c>
      <c r="C82" s="84" t="s">
        <v>309</v>
      </c>
      <c r="D82" s="82" t="s">
        <v>687</v>
      </c>
      <c r="E82" s="93">
        <v>1</v>
      </c>
      <c r="F82" s="94">
        <v>1</v>
      </c>
      <c r="G82" s="94">
        <v>1</v>
      </c>
      <c r="H82" s="94">
        <v>1</v>
      </c>
      <c r="I82" s="95">
        <v>1</v>
      </c>
      <c r="J82" s="155"/>
    </row>
    <row r="83" spans="1:10" ht="36.75" hidden="1" customHeight="1" x14ac:dyDescent="0.25">
      <c r="B83" s="88" t="s">
        <v>311</v>
      </c>
      <c r="C83" s="84" t="s">
        <v>312</v>
      </c>
      <c r="D83" s="82" t="s">
        <v>688</v>
      </c>
      <c r="E83" s="93">
        <v>1</v>
      </c>
      <c r="F83" s="94">
        <v>1</v>
      </c>
      <c r="G83" s="94">
        <v>1</v>
      </c>
      <c r="H83" s="94">
        <v>1</v>
      </c>
      <c r="I83" s="95">
        <v>1</v>
      </c>
      <c r="J83" s="155"/>
    </row>
    <row r="84" spans="1:10" ht="36.75" hidden="1" customHeight="1" x14ac:dyDescent="0.25">
      <c r="B84" s="88" t="s">
        <v>314</v>
      </c>
      <c r="C84" s="84" t="s">
        <v>315</v>
      </c>
      <c r="D84" s="82" t="s">
        <v>681</v>
      </c>
      <c r="E84" s="93">
        <v>1</v>
      </c>
      <c r="F84" s="94">
        <v>1</v>
      </c>
      <c r="G84" s="94">
        <v>0</v>
      </c>
      <c r="H84" s="94">
        <v>0</v>
      </c>
      <c r="I84" s="95">
        <v>1</v>
      </c>
      <c r="J84" s="155"/>
    </row>
    <row r="85" spans="1:10" ht="36.75" hidden="1" customHeight="1" x14ac:dyDescent="0.25">
      <c r="B85" s="88" t="s">
        <v>317</v>
      </c>
      <c r="C85" s="84" t="s">
        <v>318</v>
      </c>
      <c r="D85" s="82" t="s">
        <v>689</v>
      </c>
      <c r="E85" s="93">
        <v>1</v>
      </c>
      <c r="F85" s="94">
        <v>1</v>
      </c>
      <c r="G85" s="94">
        <v>1</v>
      </c>
      <c r="H85" s="94">
        <v>1</v>
      </c>
      <c r="I85" s="95">
        <v>1</v>
      </c>
      <c r="J85" s="155"/>
    </row>
    <row r="86" spans="1:10" ht="36.75" hidden="1" customHeight="1" x14ac:dyDescent="0.25">
      <c r="B86" s="88" t="s">
        <v>320</v>
      </c>
      <c r="C86" s="84" t="s">
        <v>321</v>
      </c>
      <c r="D86" s="82" t="s">
        <v>689</v>
      </c>
      <c r="E86" s="93">
        <v>1</v>
      </c>
      <c r="F86" s="94">
        <v>1</v>
      </c>
      <c r="G86" s="94">
        <v>1</v>
      </c>
      <c r="H86" s="94">
        <v>1</v>
      </c>
      <c r="I86" s="95">
        <v>1</v>
      </c>
      <c r="J86" s="155"/>
    </row>
    <row r="87" spans="1:10" ht="36.75" hidden="1" customHeight="1" x14ac:dyDescent="0.25">
      <c r="B87" s="88" t="s">
        <v>322</v>
      </c>
      <c r="C87" s="84" t="s">
        <v>323</v>
      </c>
      <c r="D87" s="82" t="s">
        <v>690</v>
      </c>
      <c r="E87" s="93">
        <v>1</v>
      </c>
      <c r="F87" s="94">
        <v>1</v>
      </c>
      <c r="G87" s="94">
        <v>0</v>
      </c>
      <c r="H87" s="94">
        <v>0</v>
      </c>
      <c r="I87" s="95">
        <v>1</v>
      </c>
      <c r="J87" s="155" t="s">
        <v>1036</v>
      </c>
    </row>
    <row r="88" spans="1:10" ht="36.75" hidden="1" customHeight="1" x14ac:dyDescent="0.25">
      <c r="B88" s="88" t="s">
        <v>325</v>
      </c>
      <c r="C88" s="84" t="s">
        <v>326</v>
      </c>
      <c r="D88" s="82" t="s">
        <v>658</v>
      </c>
      <c r="E88" s="93">
        <v>1</v>
      </c>
      <c r="F88" s="94">
        <v>1</v>
      </c>
      <c r="G88" s="94">
        <v>0</v>
      </c>
      <c r="H88" s="94">
        <v>0</v>
      </c>
      <c r="I88" s="95">
        <v>1</v>
      </c>
      <c r="J88" s="155"/>
    </row>
    <row r="89" spans="1:10" ht="36.75" hidden="1" customHeight="1" x14ac:dyDescent="0.25">
      <c r="B89" s="88" t="s">
        <v>327</v>
      </c>
      <c r="C89" s="84" t="s">
        <v>328</v>
      </c>
      <c r="D89" s="82" t="s">
        <v>689</v>
      </c>
      <c r="E89" s="93">
        <v>1</v>
      </c>
      <c r="F89" s="94">
        <v>1</v>
      </c>
      <c r="G89" s="94">
        <v>1</v>
      </c>
      <c r="H89" s="94">
        <v>1</v>
      </c>
      <c r="I89" s="95">
        <v>1</v>
      </c>
      <c r="J89" s="155"/>
    </row>
    <row r="90" spans="1:10" ht="36.75" hidden="1" customHeight="1" x14ac:dyDescent="0.25">
      <c r="B90" s="88" t="s">
        <v>330</v>
      </c>
      <c r="C90" s="84" t="s">
        <v>331</v>
      </c>
      <c r="D90" s="82" t="s">
        <v>682</v>
      </c>
      <c r="E90" s="93">
        <v>1</v>
      </c>
      <c r="F90" s="94">
        <v>1</v>
      </c>
      <c r="G90" s="94">
        <v>1</v>
      </c>
      <c r="H90" s="94">
        <v>1</v>
      </c>
      <c r="I90" s="95">
        <v>1</v>
      </c>
      <c r="J90" s="155"/>
    </row>
    <row r="91" spans="1:10" ht="36.75" hidden="1" customHeight="1" x14ac:dyDescent="0.25">
      <c r="B91" s="88" t="s">
        <v>335</v>
      </c>
      <c r="C91" s="84" t="s">
        <v>336</v>
      </c>
      <c r="D91" s="82" t="s">
        <v>691</v>
      </c>
      <c r="E91" s="93">
        <v>1</v>
      </c>
      <c r="F91" s="94">
        <v>0</v>
      </c>
      <c r="G91" s="94">
        <v>1</v>
      </c>
      <c r="H91" s="94">
        <v>1</v>
      </c>
      <c r="I91" s="95">
        <v>1</v>
      </c>
      <c r="J91" s="155" t="s">
        <v>1033</v>
      </c>
    </row>
    <row r="92" spans="1:10" ht="36.75" hidden="1" customHeight="1" x14ac:dyDescent="0.25">
      <c r="B92" s="88" t="s">
        <v>337</v>
      </c>
      <c r="C92" s="84" t="s">
        <v>338</v>
      </c>
      <c r="D92" s="82" t="s">
        <v>671</v>
      </c>
      <c r="E92" s="93">
        <v>1</v>
      </c>
      <c r="F92" s="94">
        <v>1</v>
      </c>
      <c r="G92" s="94">
        <v>0</v>
      </c>
      <c r="H92" s="94">
        <v>0</v>
      </c>
      <c r="I92" s="95">
        <v>1</v>
      </c>
      <c r="J92" s="155"/>
    </row>
    <row r="93" spans="1:10" ht="36.75" hidden="1" customHeight="1" x14ac:dyDescent="0.25">
      <c r="B93" s="88" t="s">
        <v>340</v>
      </c>
      <c r="C93" s="84" t="s">
        <v>341</v>
      </c>
      <c r="D93" s="82" t="s">
        <v>672</v>
      </c>
      <c r="E93" s="93">
        <v>1</v>
      </c>
      <c r="F93" s="94">
        <v>1</v>
      </c>
      <c r="G93" s="94">
        <v>0</v>
      </c>
      <c r="H93" s="94">
        <v>0</v>
      </c>
      <c r="I93" s="95">
        <v>1</v>
      </c>
      <c r="J93" s="155"/>
    </row>
    <row r="94" spans="1:10" ht="36.75" hidden="1" customHeight="1" x14ac:dyDescent="0.25">
      <c r="B94" s="88" t="s">
        <v>343</v>
      </c>
      <c r="C94" s="84" t="s">
        <v>344</v>
      </c>
      <c r="D94" s="82" t="s">
        <v>660</v>
      </c>
      <c r="E94" s="93">
        <v>1</v>
      </c>
      <c r="F94" s="94">
        <v>1</v>
      </c>
      <c r="G94" s="94">
        <v>0</v>
      </c>
      <c r="H94" s="94">
        <v>0</v>
      </c>
      <c r="I94" s="95">
        <v>1</v>
      </c>
      <c r="J94" s="155" t="s">
        <v>1035</v>
      </c>
    </row>
    <row r="95" spans="1:10" ht="36.75" hidden="1" customHeight="1" x14ac:dyDescent="0.25">
      <c r="B95" s="88" t="s">
        <v>346</v>
      </c>
      <c r="C95" s="84" t="s">
        <v>347</v>
      </c>
      <c r="D95" s="82" t="s">
        <v>685</v>
      </c>
      <c r="E95" s="93">
        <v>1</v>
      </c>
      <c r="F95" s="94">
        <v>1</v>
      </c>
      <c r="G95" s="94">
        <v>0</v>
      </c>
      <c r="H95" s="94">
        <v>0</v>
      </c>
      <c r="I95" s="95">
        <v>1</v>
      </c>
      <c r="J95" s="155" t="s">
        <v>1035</v>
      </c>
    </row>
    <row r="96" spans="1:10" ht="36.75" hidden="1" customHeight="1" x14ac:dyDescent="0.25">
      <c r="B96" s="88" t="s">
        <v>349</v>
      </c>
      <c r="C96" s="84" t="s">
        <v>350</v>
      </c>
      <c r="D96" s="82" t="s">
        <v>664</v>
      </c>
      <c r="E96" s="93">
        <v>1</v>
      </c>
      <c r="F96" s="94">
        <v>1</v>
      </c>
      <c r="G96" s="94">
        <v>1</v>
      </c>
      <c r="H96" s="94">
        <v>1</v>
      </c>
      <c r="I96" s="95">
        <v>1</v>
      </c>
      <c r="J96" s="155"/>
    </row>
    <row r="97" spans="2:10" ht="36.75" hidden="1" customHeight="1" x14ac:dyDescent="0.25">
      <c r="B97" s="88" t="s">
        <v>351</v>
      </c>
      <c r="C97" s="84" t="s">
        <v>352</v>
      </c>
      <c r="D97" s="82" t="s">
        <v>668</v>
      </c>
      <c r="E97" s="93">
        <v>1</v>
      </c>
      <c r="F97" s="94">
        <v>1</v>
      </c>
      <c r="G97" s="94">
        <v>0</v>
      </c>
      <c r="H97" s="94">
        <v>0</v>
      </c>
      <c r="I97" s="95">
        <v>1</v>
      </c>
      <c r="J97" s="155" t="s">
        <v>1035</v>
      </c>
    </row>
    <row r="98" spans="2:10" ht="36.75" hidden="1" customHeight="1" x14ac:dyDescent="0.25">
      <c r="B98" s="88" t="s">
        <v>354</v>
      </c>
      <c r="C98" s="84" t="s">
        <v>355</v>
      </c>
      <c r="D98" s="82" t="s">
        <v>663</v>
      </c>
      <c r="E98" s="93">
        <v>1</v>
      </c>
      <c r="F98" s="94">
        <v>1</v>
      </c>
      <c r="G98" s="94">
        <v>0</v>
      </c>
      <c r="H98" s="94">
        <v>0</v>
      </c>
      <c r="I98" s="95">
        <v>1</v>
      </c>
      <c r="J98" s="155" t="s">
        <v>1035</v>
      </c>
    </row>
    <row r="99" spans="2:10" ht="36.75" hidden="1" customHeight="1" x14ac:dyDescent="0.25">
      <c r="B99" s="88" t="s">
        <v>357</v>
      </c>
      <c r="C99" s="84" t="s">
        <v>358</v>
      </c>
      <c r="D99" s="82" t="s">
        <v>666</v>
      </c>
      <c r="E99" s="93">
        <v>1</v>
      </c>
      <c r="F99" s="94">
        <v>1</v>
      </c>
      <c r="G99" s="94">
        <v>0</v>
      </c>
      <c r="H99" s="94">
        <v>0</v>
      </c>
      <c r="I99" s="95">
        <v>1</v>
      </c>
      <c r="J99" s="155" t="s">
        <v>1035</v>
      </c>
    </row>
    <row r="100" spans="2:10" ht="36.75" hidden="1" customHeight="1" x14ac:dyDescent="0.25">
      <c r="B100" s="88" t="s">
        <v>360</v>
      </c>
      <c r="C100" s="84" t="s">
        <v>361</v>
      </c>
      <c r="D100" s="82" t="s">
        <v>678</v>
      </c>
      <c r="E100" s="93">
        <v>1</v>
      </c>
      <c r="F100" s="94">
        <v>1</v>
      </c>
      <c r="G100" s="94">
        <v>1</v>
      </c>
      <c r="H100" s="94">
        <v>1</v>
      </c>
      <c r="I100" s="95">
        <v>1</v>
      </c>
      <c r="J100" s="155"/>
    </row>
    <row r="101" spans="2:10" ht="36.75" hidden="1" customHeight="1" x14ac:dyDescent="0.25">
      <c r="B101" s="88" t="s">
        <v>363</v>
      </c>
      <c r="C101" s="84" t="s">
        <v>364</v>
      </c>
      <c r="D101" s="82" t="s">
        <v>666</v>
      </c>
      <c r="E101" s="93">
        <v>1</v>
      </c>
      <c r="F101" s="94">
        <v>1</v>
      </c>
      <c r="G101" s="94">
        <v>0</v>
      </c>
      <c r="H101" s="94">
        <v>0</v>
      </c>
      <c r="I101" s="95">
        <v>1</v>
      </c>
      <c r="J101" s="155" t="s">
        <v>1035</v>
      </c>
    </row>
    <row r="102" spans="2:10" ht="36.75" hidden="1" customHeight="1" x14ac:dyDescent="0.25">
      <c r="B102" s="88" t="s">
        <v>366</v>
      </c>
      <c r="C102" s="84" t="s">
        <v>367</v>
      </c>
      <c r="D102" s="82" t="s">
        <v>666</v>
      </c>
      <c r="E102" s="93">
        <v>1</v>
      </c>
      <c r="F102" s="94">
        <v>1</v>
      </c>
      <c r="G102" s="94">
        <v>0</v>
      </c>
      <c r="H102" s="94">
        <v>0</v>
      </c>
      <c r="I102" s="95">
        <v>1</v>
      </c>
      <c r="J102" s="155" t="s">
        <v>1035</v>
      </c>
    </row>
    <row r="103" spans="2:10" ht="36.75" hidden="1" customHeight="1" x14ac:dyDescent="0.25">
      <c r="B103" s="88" t="s">
        <v>369</v>
      </c>
      <c r="C103" s="84" t="s">
        <v>370</v>
      </c>
      <c r="D103" s="82" t="s">
        <v>684</v>
      </c>
      <c r="E103" s="93">
        <v>1</v>
      </c>
      <c r="F103" s="94">
        <v>1</v>
      </c>
      <c r="G103" s="94">
        <v>0</v>
      </c>
      <c r="H103" s="94">
        <v>0</v>
      </c>
      <c r="I103" s="95">
        <v>1</v>
      </c>
      <c r="J103" s="155" t="s">
        <v>1035</v>
      </c>
    </row>
    <row r="104" spans="2:10" ht="36.75" hidden="1" customHeight="1" x14ac:dyDescent="0.25">
      <c r="B104" s="88" t="s">
        <v>372</v>
      </c>
      <c r="C104" s="84" t="s">
        <v>373</v>
      </c>
      <c r="D104" s="82" t="s">
        <v>668</v>
      </c>
      <c r="E104" s="93">
        <v>1</v>
      </c>
      <c r="F104" s="94">
        <v>1</v>
      </c>
      <c r="G104" s="94">
        <v>0</v>
      </c>
      <c r="H104" s="94">
        <v>0</v>
      </c>
      <c r="I104" s="95">
        <v>1</v>
      </c>
      <c r="J104" s="155" t="s">
        <v>1035</v>
      </c>
    </row>
    <row r="105" spans="2:10" ht="36.75" hidden="1" customHeight="1" x14ac:dyDescent="0.25">
      <c r="B105" s="88" t="s">
        <v>375</v>
      </c>
      <c r="C105" s="84" t="s">
        <v>376</v>
      </c>
      <c r="D105" s="82" t="s">
        <v>676</v>
      </c>
      <c r="E105" s="93">
        <v>1</v>
      </c>
      <c r="F105" s="94">
        <v>1</v>
      </c>
      <c r="G105" s="94">
        <v>0</v>
      </c>
      <c r="H105" s="94">
        <v>0</v>
      </c>
      <c r="I105" s="95">
        <v>1</v>
      </c>
      <c r="J105" s="155" t="s">
        <v>1035</v>
      </c>
    </row>
    <row r="106" spans="2:10" ht="36.75" hidden="1" customHeight="1" x14ac:dyDescent="0.25">
      <c r="B106" s="88" t="s">
        <v>378</v>
      </c>
      <c r="C106" s="84" t="s">
        <v>379</v>
      </c>
      <c r="D106" s="82" t="s">
        <v>663</v>
      </c>
      <c r="E106" s="93">
        <v>1</v>
      </c>
      <c r="F106" s="94">
        <v>1</v>
      </c>
      <c r="G106" s="94">
        <v>0</v>
      </c>
      <c r="H106" s="94">
        <v>0</v>
      </c>
      <c r="I106" s="95">
        <v>1</v>
      </c>
      <c r="J106" s="155" t="s">
        <v>1035</v>
      </c>
    </row>
    <row r="107" spans="2:10" ht="36.75" hidden="1" customHeight="1" x14ac:dyDescent="0.25">
      <c r="B107" s="88" t="s">
        <v>381</v>
      </c>
      <c r="C107" s="84" t="s">
        <v>382</v>
      </c>
      <c r="D107" s="82" t="s">
        <v>666</v>
      </c>
      <c r="E107" s="93">
        <v>1</v>
      </c>
      <c r="F107" s="94">
        <v>1</v>
      </c>
      <c r="G107" s="94">
        <v>0</v>
      </c>
      <c r="H107" s="94">
        <v>0</v>
      </c>
      <c r="I107" s="95">
        <v>1</v>
      </c>
      <c r="J107" s="155" t="s">
        <v>1035</v>
      </c>
    </row>
    <row r="108" spans="2:10" ht="36.75" hidden="1" customHeight="1" x14ac:dyDescent="0.25">
      <c r="B108" s="88" t="s">
        <v>390</v>
      </c>
      <c r="C108" s="84" t="s">
        <v>391</v>
      </c>
      <c r="D108" s="82" t="s">
        <v>671</v>
      </c>
      <c r="E108" s="93">
        <v>1</v>
      </c>
      <c r="F108" s="94">
        <v>1</v>
      </c>
      <c r="G108" s="94">
        <v>0</v>
      </c>
      <c r="H108" s="94">
        <v>0</v>
      </c>
      <c r="I108" s="95">
        <v>1</v>
      </c>
      <c r="J108" s="155"/>
    </row>
    <row r="109" spans="2:10" ht="36.75" hidden="1" customHeight="1" x14ac:dyDescent="0.25">
      <c r="B109" s="88" t="s">
        <v>393</v>
      </c>
      <c r="C109" s="84" t="s">
        <v>394</v>
      </c>
      <c r="D109" s="86" t="s">
        <v>666</v>
      </c>
      <c r="E109" s="96">
        <v>1</v>
      </c>
      <c r="F109" s="97">
        <v>1</v>
      </c>
      <c r="G109" s="97">
        <v>1</v>
      </c>
      <c r="H109" s="97">
        <v>1</v>
      </c>
      <c r="I109" s="98">
        <v>1</v>
      </c>
      <c r="J109" s="155"/>
    </row>
    <row r="110" spans="2:10" ht="36.75" hidden="1" customHeight="1" x14ac:dyDescent="0.25">
      <c r="B110" s="88" t="s">
        <v>395</v>
      </c>
      <c r="C110" s="84" t="s">
        <v>396</v>
      </c>
      <c r="D110" s="82" t="s">
        <v>664</v>
      </c>
      <c r="E110" s="93">
        <v>1</v>
      </c>
      <c r="F110" s="94">
        <v>1</v>
      </c>
      <c r="G110" s="94">
        <v>1</v>
      </c>
      <c r="H110" s="94">
        <v>1</v>
      </c>
      <c r="I110" s="95">
        <v>1</v>
      </c>
      <c r="J110" s="155"/>
    </row>
    <row r="111" spans="2:10" ht="36.75" hidden="1" customHeight="1" x14ac:dyDescent="0.25">
      <c r="B111" s="88" t="s">
        <v>397</v>
      </c>
      <c r="C111" s="84" t="s">
        <v>398</v>
      </c>
      <c r="D111" s="82" t="s">
        <v>666</v>
      </c>
      <c r="E111" s="93">
        <v>1</v>
      </c>
      <c r="F111" s="94">
        <v>1</v>
      </c>
      <c r="G111" s="94">
        <v>1</v>
      </c>
      <c r="H111" s="94">
        <v>1</v>
      </c>
      <c r="I111" s="95">
        <v>1</v>
      </c>
      <c r="J111" s="155"/>
    </row>
    <row r="112" spans="2:10" ht="36.75" hidden="1" customHeight="1" thickBot="1" x14ac:dyDescent="0.3">
      <c r="B112" s="89" t="s">
        <v>400</v>
      </c>
      <c r="C112" s="85" t="s">
        <v>401</v>
      </c>
      <c r="D112" s="80" t="s">
        <v>677</v>
      </c>
      <c r="E112" s="99">
        <v>1</v>
      </c>
      <c r="F112" s="100">
        <v>0</v>
      </c>
      <c r="G112" s="100">
        <v>0</v>
      </c>
      <c r="H112" s="100">
        <v>0</v>
      </c>
      <c r="I112" s="101">
        <v>1</v>
      </c>
      <c r="J112" s="157" t="s">
        <v>1034</v>
      </c>
    </row>
    <row r="113" spans="2:18" ht="29.25" hidden="1" customHeight="1" thickBot="1" x14ac:dyDescent="0.3">
      <c r="B113" s="43"/>
      <c r="C113" s="43"/>
      <c r="D113" s="43"/>
      <c r="E113" s="43"/>
      <c r="F113" s="149" t="s">
        <v>701</v>
      </c>
      <c r="G113" s="150">
        <v>1.2</v>
      </c>
      <c r="H113" s="151">
        <v>1.2</v>
      </c>
      <c r="I113" s="43"/>
      <c r="J113" s="43"/>
    </row>
    <row r="114" spans="2:18" ht="44.25" hidden="1" customHeight="1" x14ac:dyDescent="0.25">
      <c r="B114" s="385" t="s">
        <v>965</v>
      </c>
      <c r="C114" s="386"/>
      <c r="D114" s="386"/>
      <c r="E114" s="386"/>
      <c r="F114" s="386"/>
      <c r="G114" s="386"/>
      <c r="H114" s="386"/>
      <c r="I114" s="387"/>
    </row>
    <row r="115" spans="2:18" ht="18" hidden="1" customHeight="1" x14ac:dyDescent="0.25">
      <c r="B115" s="370" t="s">
        <v>966</v>
      </c>
      <c r="C115" s="371"/>
      <c r="D115" s="371"/>
      <c r="E115" s="371"/>
      <c r="F115" s="371"/>
      <c r="G115" s="371"/>
      <c r="H115" s="371"/>
      <c r="I115" s="372"/>
    </row>
    <row r="116" spans="2:18" ht="21.75" hidden="1" thickBot="1" x14ac:dyDescent="0.3">
      <c r="B116" s="373" t="s">
        <v>967</v>
      </c>
      <c r="C116" s="374"/>
      <c r="D116" s="374"/>
      <c r="E116" s="374"/>
      <c r="F116" s="374"/>
      <c r="G116" s="374"/>
      <c r="H116" s="374"/>
      <c r="I116" s="375"/>
    </row>
    <row r="117" spans="2:18" x14ac:dyDescent="0.25">
      <c r="C117" s="44"/>
    </row>
    <row r="118" spans="2:18" x14ac:dyDescent="0.25">
      <c r="C118" s="44"/>
    </row>
    <row r="119" spans="2:18" x14ac:dyDescent="0.25">
      <c r="E119" s="42">
        <f>SUM(E5:E112)</f>
        <v>108</v>
      </c>
      <c r="F119" s="42">
        <f t="shared" ref="F119:R119" si="0">SUM(F5:F112)</f>
        <v>97</v>
      </c>
      <c r="G119" s="42">
        <f t="shared" si="0"/>
        <v>46</v>
      </c>
      <c r="H119" s="42">
        <f t="shared" si="0"/>
        <v>46</v>
      </c>
      <c r="I119" s="42">
        <f t="shared" si="0"/>
        <v>108</v>
      </c>
      <c r="J119" s="42">
        <f t="shared" si="0"/>
        <v>0</v>
      </c>
      <c r="K119" s="42">
        <f t="shared" si="0"/>
        <v>0</v>
      </c>
      <c r="L119" s="42">
        <f t="shared" si="0"/>
        <v>0</v>
      </c>
      <c r="M119" s="42">
        <f t="shared" si="0"/>
        <v>0</v>
      </c>
      <c r="N119" s="42">
        <f t="shared" si="0"/>
        <v>0</v>
      </c>
      <c r="O119" s="42">
        <f t="shared" si="0"/>
        <v>0</v>
      </c>
      <c r="P119" s="42">
        <f t="shared" si="0"/>
        <v>0</v>
      </c>
      <c r="Q119" s="42">
        <f t="shared" si="0"/>
        <v>0</v>
      </c>
      <c r="R119" s="42">
        <f t="shared" si="0"/>
        <v>0</v>
      </c>
    </row>
  </sheetData>
  <autoFilter ref="A4:J116" xr:uid="{00000000-0009-0000-0000-000007000000}">
    <filterColumn colId="2">
      <filters>
        <filter val="ETANG DE LA HARDOUINAIS"/>
      </filters>
    </filterColumn>
  </autoFilter>
  <mergeCells count="8">
    <mergeCell ref="B115:I115"/>
    <mergeCell ref="B116:I116"/>
    <mergeCell ref="B2:B4"/>
    <mergeCell ref="C2:C4"/>
    <mergeCell ref="D2:D4"/>
    <mergeCell ref="E2:J2"/>
    <mergeCell ref="E3:J3"/>
    <mergeCell ref="B114:I114"/>
  </mergeCells>
  <conditionalFormatting sqref="E5:I112">
    <cfRule type="cellIs" dxfId="0" priority="1" operator="equal">
      <formula>0</formula>
    </cfRule>
  </conditionalFormatting>
  <pageMargins left="0.7" right="0.7" top="0.75" bottom="0.75" header="0.3" footer="0.3"/>
  <pageSetup paperSize="8"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G40"/>
  <sheetViews>
    <sheetView zoomScale="90" zoomScaleNormal="90" workbookViewId="0">
      <selection activeCell="E44" sqref="E44"/>
    </sheetView>
  </sheetViews>
  <sheetFormatPr baseColWidth="10" defaultRowHeight="12.75" x14ac:dyDescent="0.2"/>
  <cols>
    <col min="2" max="2" width="18.140625" style="15" customWidth="1"/>
    <col min="3" max="3" width="38.42578125" style="15" bestFit="1" customWidth="1"/>
    <col min="4" max="4" width="20.5703125" style="15" bestFit="1" customWidth="1"/>
    <col min="5" max="5" width="93.42578125" style="9" customWidth="1"/>
    <col min="6" max="6" width="36.5703125" style="15" customWidth="1"/>
    <col min="7" max="7" width="32.7109375" customWidth="1"/>
  </cols>
  <sheetData>
    <row r="2" spans="2:7" ht="24.75" customHeight="1" x14ac:dyDescent="0.2">
      <c r="B2" s="14" t="s">
        <v>544</v>
      </c>
      <c r="C2" s="14" t="s">
        <v>545</v>
      </c>
      <c r="D2" s="14" t="s">
        <v>546</v>
      </c>
      <c r="E2" s="13" t="s">
        <v>547</v>
      </c>
      <c r="F2" s="14" t="s">
        <v>548</v>
      </c>
    </row>
    <row r="3" spans="2:7" x14ac:dyDescent="0.2">
      <c r="B3" s="16" t="s">
        <v>50</v>
      </c>
      <c r="C3" s="16" t="s">
        <v>51</v>
      </c>
      <c r="D3" s="16" t="s">
        <v>549</v>
      </c>
      <c r="E3" s="11" t="s">
        <v>550</v>
      </c>
      <c r="F3" s="16" t="s">
        <v>551</v>
      </c>
    </row>
    <row r="4" spans="2:7" x14ac:dyDescent="0.2">
      <c r="B4" s="16" t="s">
        <v>54</v>
      </c>
      <c r="C4" s="16" t="s">
        <v>55</v>
      </c>
      <c r="D4" s="16" t="s">
        <v>552</v>
      </c>
      <c r="E4" s="11" t="s">
        <v>553</v>
      </c>
      <c r="F4" s="16" t="s">
        <v>551</v>
      </c>
    </row>
    <row r="5" spans="2:7" ht="25.5" x14ac:dyDescent="0.2">
      <c r="B5" s="16" t="s">
        <v>92</v>
      </c>
      <c r="C5" s="16" t="s">
        <v>93</v>
      </c>
      <c r="D5" s="16" t="s">
        <v>554</v>
      </c>
      <c r="E5" s="11" t="s">
        <v>555</v>
      </c>
      <c r="F5" s="16" t="s">
        <v>551</v>
      </c>
    </row>
    <row r="6" spans="2:7" ht="38.25" x14ac:dyDescent="0.2">
      <c r="B6" s="16" t="s">
        <v>131</v>
      </c>
      <c r="C6" s="16" t="s">
        <v>132</v>
      </c>
      <c r="D6" s="16" t="s">
        <v>556</v>
      </c>
      <c r="E6" s="11" t="s">
        <v>557</v>
      </c>
      <c r="F6" s="16" t="s">
        <v>551</v>
      </c>
    </row>
    <row r="7" spans="2:7" ht="38.25" x14ac:dyDescent="0.2">
      <c r="B7" s="16" t="s">
        <v>149</v>
      </c>
      <c r="C7" s="16" t="s">
        <v>150</v>
      </c>
      <c r="D7" s="16" t="s">
        <v>556</v>
      </c>
      <c r="E7" s="11" t="s">
        <v>558</v>
      </c>
      <c r="F7" s="16" t="s">
        <v>551</v>
      </c>
    </row>
    <row r="8" spans="2:7" x14ac:dyDescent="0.2">
      <c r="B8" s="16" t="s">
        <v>184</v>
      </c>
      <c r="C8" s="16" t="s">
        <v>185</v>
      </c>
      <c r="D8" s="16" t="s">
        <v>559</v>
      </c>
      <c r="E8" s="11" t="s">
        <v>560</v>
      </c>
      <c r="F8" s="16" t="s">
        <v>551</v>
      </c>
    </row>
    <row r="9" spans="2:7" ht="38.25" x14ac:dyDescent="0.2">
      <c r="B9" s="16" t="s">
        <v>186</v>
      </c>
      <c r="C9" s="16" t="s">
        <v>187</v>
      </c>
      <c r="D9" s="16" t="s">
        <v>559</v>
      </c>
      <c r="E9" s="11" t="s">
        <v>561</v>
      </c>
      <c r="F9" s="16" t="s">
        <v>551</v>
      </c>
    </row>
    <row r="10" spans="2:7" x14ac:dyDescent="0.2">
      <c r="B10" s="16" t="s">
        <v>189</v>
      </c>
      <c r="C10" s="16" t="s">
        <v>190</v>
      </c>
      <c r="D10" s="16" t="s">
        <v>400</v>
      </c>
      <c r="E10" s="11" t="s">
        <v>553</v>
      </c>
      <c r="F10" s="16" t="s">
        <v>551</v>
      </c>
    </row>
    <row r="11" spans="2:7" x14ac:dyDescent="0.2">
      <c r="B11" s="16" t="s">
        <v>191</v>
      </c>
      <c r="C11" s="16" t="s">
        <v>192</v>
      </c>
      <c r="D11" s="16" t="s">
        <v>562</v>
      </c>
      <c r="E11" s="11" t="s">
        <v>553</v>
      </c>
      <c r="F11" s="16" t="s">
        <v>551</v>
      </c>
    </row>
    <row r="12" spans="2:7" ht="38.25" x14ac:dyDescent="0.2">
      <c r="B12" s="16" t="s">
        <v>402</v>
      </c>
      <c r="C12" s="16" t="s">
        <v>403</v>
      </c>
      <c r="D12" s="16" t="s">
        <v>563</v>
      </c>
      <c r="E12" s="11" t="s">
        <v>564</v>
      </c>
      <c r="F12" s="16" t="s">
        <v>565</v>
      </c>
      <c r="G12" s="17" t="s">
        <v>593</v>
      </c>
    </row>
    <row r="13" spans="2:7" x14ac:dyDescent="0.2">
      <c r="B13" s="16" t="s">
        <v>193</v>
      </c>
      <c r="C13" s="16" t="s">
        <v>194</v>
      </c>
      <c r="D13" s="16" t="s">
        <v>559</v>
      </c>
      <c r="E13" s="11" t="s">
        <v>560</v>
      </c>
      <c r="F13" s="16" t="s">
        <v>551</v>
      </c>
    </row>
    <row r="14" spans="2:7" x14ac:dyDescent="0.2">
      <c r="B14" s="16" t="s">
        <v>195</v>
      </c>
      <c r="C14" s="16" t="s">
        <v>196</v>
      </c>
      <c r="D14" s="16" t="s">
        <v>559</v>
      </c>
      <c r="E14" s="11" t="s">
        <v>560</v>
      </c>
      <c r="F14" s="16" t="s">
        <v>551</v>
      </c>
    </row>
    <row r="15" spans="2:7" x14ac:dyDescent="0.2">
      <c r="B15" s="16" t="s">
        <v>197</v>
      </c>
      <c r="C15" s="16" t="s">
        <v>198</v>
      </c>
      <c r="D15" s="16" t="s">
        <v>562</v>
      </c>
      <c r="E15" s="11" t="s">
        <v>560</v>
      </c>
      <c r="F15" s="16" t="s">
        <v>551</v>
      </c>
    </row>
    <row r="16" spans="2:7" x14ac:dyDescent="0.2">
      <c r="B16" s="16" t="s">
        <v>199</v>
      </c>
      <c r="C16" s="16" t="s">
        <v>200</v>
      </c>
      <c r="D16" s="16" t="s">
        <v>562</v>
      </c>
      <c r="E16" s="11" t="s">
        <v>553</v>
      </c>
      <c r="F16" s="16" t="s">
        <v>551</v>
      </c>
    </row>
    <row r="17" spans="2:6" x14ac:dyDescent="0.2">
      <c r="B17" s="16" t="s">
        <v>201</v>
      </c>
      <c r="C17" s="16" t="s">
        <v>202</v>
      </c>
      <c r="D17" s="16" t="s">
        <v>559</v>
      </c>
      <c r="E17" s="11" t="s">
        <v>553</v>
      </c>
      <c r="F17" s="16" t="s">
        <v>551</v>
      </c>
    </row>
    <row r="18" spans="2:6" x14ac:dyDescent="0.2">
      <c r="B18" s="16" t="s">
        <v>203</v>
      </c>
      <c r="C18" s="16" t="s">
        <v>204</v>
      </c>
      <c r="D18" s="16" t="s">
        <v>566</v>
      </c>
      <c r="E18" s="11" t="s">
        <v>553</v>
      </c>
      <c r="F18" s="16" t="s">
        <v>551</v>
      </c>
    </row>
    <row r="19" spans="2:6" x14ac:dyDescent="0.2">
      <c r="B19" s="16" t="s">
        <v>205</v>
      </c>
      <c r="C19" s="16" t="s">
        <v>206</v>
      </c>
      <c r="D19" s="16" t="s">
        <v>562</v>
      </c>
      <c r="E19" s="11" t="s">
        <v>553</v>
      </c>
      <c r="F19" s="16" t="s">
        <v>551</v>
      </c>
    </row>
    <row r="20" spans="2:6" x14ac:dyDescent="0.2">
      <c r="B20" s="16" t="s">
        <v>207</v>
      </c>
      <c r="C20" s="16" t="s">
        <v>208</v>
      </c>
      <c r="D20" s="16" t="s">
        <v>562</v>
      </c>
      <c r="E20" s="11" t="s">
        <v>560</v>
      </c>
      <c r="F20" s="16" t="s">
        <v>551</v>
      </c>
    </row>
    <row r="21" spans="2:6" ht="25.5" x14ac:dyDescent="0.2">
      <c r="B21" s="16" t="s">
        <v>209</v>
      </c>
      <c r="C21" s="16" t="s">
        <v>210</v>
      </c>
      <c r="D21" s="16" t="s">
        <v>559</v>
      </c>
      <c r="E21" s="11" t="s">
        <v>567</v>
      </c>
      <c r="F21" s="16" t="s">
        <v>551</v>
      </c>
    </row>
    <row r="22" spans="2:6" ht="25.5" x14ac:dyDescent="0.2">
      <c r="B22" s="16" t="s">
        <v>212</v>
      </c>
      <c r="C22" s="16" t="s">
        <v>213</v>
      </c>
      <c r="D22" s="16" t="s">
        <v>562</v>
      </c>
      <c r="E22" s="11" t="s">
        <v>568</v>
      </c>
      <c r="F22" s="16" t="s">
        <v>551</v>
      </c>
    </row>
    <row r="23" spans="2:6" x14ac:dyDescent="0.2">
      <c r="B23" s="16" t="s">
        <v>214</v>
      </c>
      <c r="C23" s="16" t="s">
        <v>215</v>
      </c>
      <c r="D23" s="16" t="s">
        <v>562</v>
      </c>
      <c r="E23" s="11" t="s">
        <v>569</v>
      </c>
      <c r="F23" s="16" t="s">
        <v>551</v>
      </c>
    </row>
    <row r="24" spans="2:6" x14ac:dyDescent="0.2">
      <c r="B24" s="16" t="s">
        <v>216</v>
      </c>
      <c r="C24" s="16" t="s">
        <v>217</v>
      </c>
      <c r="D24" s="16" t="s">
        <v>562</v>
      </c>
      <c r="E24" s="11" t="s">
        <v>570</v>
      </c>
      <c r="F24" s="16" t="s">
        <v>551</v>
      </c>
    </row>
    <row r="25" spans="2:6" ht="25.5" x14ac:dyDescent="0.2">
      <c r="B25" s="16" t="s">
        <v>220</v>
      </c>
      <c r="C25" s="16" t="s">
        <v>221</v>
      </c>
      <c r="D25" s="16" t="s">
        <v>571</v>
      </c>
      <c r="E25" s="11" t="s">
        <v>572</v>
      </c>
      <c r="F25" s="16" t="s">
        <v>551</v>
      </c>
    </row>
    <row r="26" spans="2:6" x14ac:dyDescent="0.2">
      <c r="B26" s="16" t="s">
        <v>223</v>
      </c>
      <c r="C26" s="16" t="s">
        <v>224</v>
      </c>
      <c r="D26" s="16" t="s">
        <v>559</v>
      </c>
      <c r="E26" s="11" t="s">
        <v>573</v>
      </c>
      <c r="F26" s="16" t="s">
        <v>551</v>
      </c>
    </row>
    <row r="27" spans="2:6" x14ac:dyDescent="0.2">
      <c r="B27" s="16" t="s">
        <v>229</v>
      </c>
      <c r="C27" s="16" t="s">
        <v>230</v>
      </c>
      <c r="D27" s="16" t="s">
        <v>574</v>
      </c>
      <c r="E27" s="11" t="s">
        <v>553</v>
      </c>
      <c r="F27" s="16" t="s">
        <v>551</v>
      </c>
    </row>
    <row r="28" spans="2:6" x14ac:dyDescent="0.2">
      <c r="B28" s="16" t="s">
        <v>231</v>
      </c>
      <c r="C28" s="16" t="s">
        <v>232</v>
      </c>
      <c r="D28" s="16" t="s">
        <v>575</v>
      </c>
      <c r="E28" s="11" t="s">
        <v>576</v>
      </c>
      <c r="F28" s="16" t="s">
        <v>551</v>
      </c>
    </row>
    <row r="29" spans="2:6" x14ac:dyDescent="0.2">
      <c r="B29" s="16" t="s">
        <v>233</v>
      </c>
      <c r="C29" s="16" t="s">
        <v>234</v>
      </c>
      <c r="D29" s="16" t="s">
        <v>577</v>
      </c>
      <c r="E29" s="11" t="s">
        <v>553</v>
      </c>
      <c r="F29" s="16" t="s">
        <v>551</v>
      </c>
    </row>
    <row r="30" spans="2:6" x14ac:dyDescent="0.2">
      <c r="B30" s="16" t="s">
        <v>235</v>
      </c>
      <c r="C30" s="16" t="s">
        <v>236</v>
      </c>
      <c r="D30" s="16" t="s">
        <v>578</v>
      </c>
      <c r="E30" s="11" t="s">
        <v>579</v>
      </c>
      <c r="F30" s="16" t="s">
        <v>551</v>
      </c>
    </row>
    <row r="31" spans="2:6" x14ac:dyDescent="0.2">
      <c r="B31" s="16" t="s">
        <v>237</v>
      </c>
      <c r="C31" s="16" t="s">
        <v>238</v>
      </c>
      <c r="D31" s="16" t="s">
        <v>580</v>
      </c>
      <c r="E31" s="11" t="s">
        <v>581</v>
      </c>
      <c r="F31" s="16" t="s">
        <v>551</v>
      </c>
    </row>
    <row r="32" spans="2:6" x14ac:dyDescent="0.2">
      <c r="B32" s="16" t="s">
        <v>269</v>
      </c>
      <c r="C32" s="16" t="s">
        <v>270</v>
      </c>
      <c r="D32" s="16" t="s">
        <v>582</v>
      </c>
      <c r="E32" s="11" t="s">
        <v>583</v>
      </c>
      <c r="F32" s="16" t="s">
        <v>551</v>
      </c>
    </row>
    <row r="33" spans="2:6" x14ac:dyDescent="0.2">
      <c r="B33" s="16" t="s">
        <v>285</v>
      </c>
      <c r="C33" s="16" t="s">
        <v>286</v>
      </c>
      <c r="D33" s="16" t="s">
        <v>584</v>
      </c>
      <c r="E33" s="11" t="s">
        <v>585</v>
      </c>
      <c r="F33" s="16" t="s">
        <v>551</v>
      </c>
    </row>
    <row r="34" spans="2:6" ht="25.5" x14ac:dyDescent="0.2">
      <c r="B34" s="16" t="s">
        <v>333</v>
      </c>
      <c r="C34" s="16" t="s">
        <v>334</v>
      </c>
      <c r="D34" s="16" t="s">
        <v>586</v>
      </c>
      <c r="E34" s="11" t="s">
        <v>587</v>
      </c>
      <c r="F34" s="16" t="s">
        <v>551</v>
      </c>
    </row>
    <row r="35" spans="2:6" ht="25.5" x14ac:dyDescent="0.2">
      <c r="B35" s="16" t="s">
        <v>384</v>
      </c>
      <c r="C35" s="16" t="s">
        <v>385</v>
      </c>
      <c r="D35" s="16" t="s">
        <v>588</v>
      </c>
      <c r="E35" s="11" t="s">
        <v>589</v>
      </c>
      <c r="F35" s="16" t="s">
        <v>551</v>
      </c>
    </row>
    <row r="36" spans="2:6" ht="25.5" x14ac:dyDescent="0.2">
      <c r="B36" s="16" t="s">
        <v>387</v>
      </c>
      <c r="C36" s="16" t="s">
        <v>590</v>
      </c>
      <c r="D36" s="16" t="s">
        <v>591</v>
      </c>
      <c r="E36" s="11" t="s">
        <v>592</v>
      </c>
      <c r="F36" s="16" t="s">
        <v>551</v>
      </c>
    </row>
    <row r="37" spans="2:6" ht="25.5" x14ac:dyDescent="0.2">
      <c r="B37" s="16" t="s">
        <v>245</v>
      </c>
      <c r="C37" s="16" t="s">
        <v>246</v>
      </c>
      <c r="D37" s="16" t="s">
        <v>1230</v>
      </c>
      <c r="E37" s="11" t="s">
        <v>1231</v>
      </c>
      <c r="F37" s="16" t="s">
        <v>551</v>
      </c>
    </row>
    <row r="38" spans="2:6" x14ac:dyDescent="0.2">
      <c r="B38" s="16" t="s">
        <v>60</v>
      </c>
      <c r="C38" s="8" t="s">
        <v>61</v>
      </c>
      <c r="D38" s="257"/>
      <c r="E38" s="11" t="s">
        <v>560</v>
      </c>
      <c r="F38" s="16" t="s">
        <v>551</v>
      </c>
    </row>
    <row r="39" spans="2:6" x14ac:dyDescent="0.2">
      <c r="B39" s="16" t="s">
        <v>65</v>
      </c>
      <c r="C39" s="16" t="s">
        <v>66</v>
      </c>
      <c r="D39" s="16"/>
      <c r="E39" s="11" t="s">
        <v>560</v>
      </c>
      <c r="F39" s="16" t="s">
        <v>551</v>
      </c>
    </row>
    <row r="40" spans="2:6" x14ac:dyDescent="0.2">
      <c r="B40" s="16" t="s">
        <v>400</v>
      </c>
      <c r="C40" s="16" t="s">
        <v>401</v>
      </c>
      <c r="D40" s="16"/>
      <c r="E40" s="11" t="s">
        <v>560</v>
      </c>
      <c r="F40" s="16" t="s">
        <v>551</v>
      </c>
    </row>
  </sheetData>
  <autoFilter ref="B2:G2" xr:uid="{00000000-0001-0000-0800-000000000000}"/>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3BF2706C354E4AAA083B2D841C466D" ma:contentTypeVersion="14" ma:contentTypeDescription="Create a new document." ma:contentTypeScope="" ma:versionID="d686bb86b531f7a942a751089b339f51">
  <xsd:schema xmlns:xsd="http://www.w3.org/2001/XMLSchema" xmlns:xs="http://www.w3.org/2001/XMLSchema" xmlns:p="http://schemas.microsoft.com/office/2006/metadata/properties" xmlns:ns2="975bcfb9-be2d-4da9-8629-31f845b77c27" xmlns:ns3="fa97195c-a716-47a6-b686-64c0b5f08f37" targetNamespace="http://schemas.microsoft.com/office/2006/metadata/properties" ma:root="true" ma:fieldsID="bf5bab8efdee434c0eb1b0503817d446" ns2:_="" ns3:_="">
    <xsd:import namespace="975bcfb9-be2d-4da9-8629-31f845b77c27"/>
    <xsd:import namespace="fa97195c-a716-47a6-b686-64c0b5f08f3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5bcfb9-be2d-4da9-8629-31f845b77c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498e138-10ad-4e45-a616-48606944e53a"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97195c-a716-47a6-b686-64c0b5f08f3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94379d-d077-4945-8688-8bae9e0afb24}" ma:internalName="TaxCatchAll" ma:showField="CatchAllData" ma:web="fa97195c-a716-47a6-b686-64c0b5f08f3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a97195c-a716-47a6-b686-64c0b5f08f37" xsi:nil="true"/>
    <lcf76f155ced4ddcb4097134ff3c332f xmlns="975bcfb9-be2d-4da9-8629-31f845b77c2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60094D-FBD4-43A1-A28D-EEAD8A8672DC}"/>
</file>

<file path=customXml/itemProps2.xml><?xml version="1.0" encoding="utf-8"?>
<ds:datastoreItem xmlns:ds="http://schemas.openxmlformats.org/officeDocument/2006/customXml" ds:itemID="{32B9A214-6435-4070-901B-1F5DE8B493C1}">
  <ds:schemaRefs>
    <ds:schemaRef ds:uri="http://schemas.microsoft.com/office/infopath/2007/PartnerControls"/>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fa97195c-a716-47a6-b686-64c0b5f08f37"/>
    <ds:schemaRef ds:uri="975bcfb9-be2d-4da9-8629-31f845b77c27"/>
    <ds:schemaRef ds:uri="http://www.w3.org/XML/1998/namespace"/>
  </ds:schemaRefs>
</ds:datastoreItem>
</file>

<file path=customXml/itemProps3.xml><?xml version="1.0" encoding="utf-8"?>
<ds:datastoreItem xmlns:ds="http://schemas.openxmlformats.org/officeDocument/2006/customXml" ds:itemID="{DA69B4F1-91AD-4087-AB6C-8114B37AD4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MAJ_03_12_21</vt:lpstr>
      <vt:lpstr>LISEZ MOI</vt:lpstr>
      <vt:lpstr>PDS_PE_22_27</vt:lpstr>
      <vt:lpstr>RESUME_FREQUENCES</vt:lpstr>
      <vt:lpstr>FREQ</vt:lpstr>
      <vt:lpstr>PERT_NAT_EQB_2018</vt:lpstr>
      <vt:lpstr>PERT_NAT_EQB_2021</vt:lpstr>
      <vt:lpstr>PERT_LB_EQB_2021</vt:lpstr>
      <vt:lpstr>MODIF_REF_PE</vt:lpstr>
      <vt:lpstr>CARACT_PE</vt:lpstr>
      <vt:lpstr>COUT_UNI 2022</vt:lpstr>
      <vt:lpstr>COUT_UNI 2023</vt:lpstr>
    </vt:vector>
  </TitlesOfParts>
  <Company>Agence de l'eau Loire-Bretagne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Programme de surveillance des plans d'eau 2022-2027</dc:title>
  <dc:creator>Agence de l'eau Loire-Bretagne</dc:creator>
  <cp:keywords>plans d'eau;programme de surveillance;bassin Loire-Bretagne</cp:keywords>
  <cp:lastModifiedBy>LE MOLAIRE Ludivine</cp:lastModifiedBy>
  <cp:lastPrinted>2021-09-22T06:22:25Z</cp:lastPrinted>
  <dcterms:created xsi:type="dcterms:W3CDTF">2021-07-16T06:49:43Z</dcterms:created>
  <dcterms:modified xsi:type="dcterms:W3CDTF">2023-12-18T16:13:01Z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0x010100733BF2706C354E4AAA083B2D841C466D</vt:lpwstr>
  </property>
  <property fmtid="{D5CDD505-2E9C-101B-9397-08002B2CF9AE}" pid="3" name="MediaServiceImageTags">
    <vt:lpwstr/>
  </property>
</Properties>
</file>